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Default Extension="vml" ContentType="application/vnd.openxmlformats-officedocument.vmlDrawing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694" activeTab="4"/>
  </bookViews>
  <sheets>
    <sheet name="LEASE" sheetId="1" r:id="rId1"/>
    <sheet name="METRO MANILA" sheetId="2" r:id="rId2"/>
    <sheet name="LUZON" sheetId="3" r:id="rId3"/>
    <sheet name="VISAYAS" sheetId="4" r:id="rId4"/>
    <sheet name="MINDANAO" sheetId="5" r:id="rId5"/>
    <sheet name="JOINT VENTURE " sheetId="6" r:id="rId6"/>
    <sheet name="CLUB SHARES" sheetId="7" r:id="rId7"/>
    <sheet name="CHATTEL" sheetId="8" r:id="rId8"/>
    <sheet name="AUTO" sheetId="9" r:id="rId9"/>
  </sheets>
  <externalReferences>
    <externalReference r:id="rId12"/>
  </externalReferences>
  <definedNames>
    <definedName name="Excel_BuiltIn_Print_Area_9">"$#REF!.$A$1:$L$177"</definedName>
    <definedName name="_xlnm.Print_Area" localSheetId="8">'AUTO'!$B$1:$K$197</definedName>
    <definedName name="_xlnm.Print_Area" localSheetId="7">'CHATTEL'!$A$1:$G$37</definedName>
    <definedName name="_xlnm.Print_Area" localSheetId="6">'CLUB SHARES'!$A$1:$D$45</definedName>
    <definedName name="_xlnm.Print_Area" localSheetId="5">'JOINT VENTURE '!$B$1:$F$77</definedName>
    <definedName name="_xlnm.Print_Area" localSheetId="2">'LUZON'!$B:$H</definedName>
    <definedName name="_xlnm.Print_Area" localSheetId="1">'METRO MANILA'!$B$1:$F$236</definedName>
    <definedName name="_xlnm.Print_Area" localSheetId="4">'MINDANAO'!$A$1:$H$134</definedName>
    <definedName name="_xlnm.Print_Area" localSheetId="3">'VISAYAS'!$A:$H</definedName>
    <definedName name="_xlnm.Print_Titles" localSheetId="5">'JOINT VENTURE '!$5:$5</definedName>
    <definedName name="_xlnm.Print_Titles" localSheetId="2">'LUZON'!$5:$5</definedName>
    <definedName name="_xlnm.Print_Titles" localSheetId="1">'METRO MANILA'!$5:$5</definedName>
    <definedName name="_xlnm.Print_Titles" localSheetId="4">'MINDANAO'!$5:$5</definedName>
    <definedName name="_xlnm.Print_Titles" localSheetId="3">'VISAYAS'!$5:$5</definedName>
  </definedNames>
  <calcPr fullCalcOnLoad="1"/>
</workbook>
</file>

<file path=xl/sharedStrings.xml><?xml version="1.0" encoding="utf-8"?>
<sst xmlns="http://schemas.openxmlformats.org/spreadsheetml/2006/main" count="3320" uniqueCount="1914">
  <si>
    <t>Lot 9, Block 2, Golden Village Subdivision, Brgy. Matimbubong, San Ildefonso, Bulacan</t>
  </si>
  <si>
    <t>10</t>
  </si>
  <si>
    <t>13</t>
  </si>
  <si>
    <t>Cavite</t>
  </si>
  <si>
    <t>14</t>
  </si>
  <si>
    <t>Lot 10, Block 10, San Lorenzo Ruiz Street, Cardinal Dasmariñas Village II, Salitran, Dasmariñas City, Cavite</t>
  </si>
  <si>
    <t>15</t>
  </si>
  <si>
    <t xml:space="preserve">Lot 5 Block 4 Diamond St., Shapell Homes Annex IV, Brgy. Habay, Bacoor, Cavite </t>
  </si>
  <si>
    <t>16</t>
  </si>
  <si>
    <t>Isabela</t>
  </si>
  <si>
    <t xml:space="preserve">Lot 21271-C-2-A-1, National Road, Brgy. Gayong, Cordon, Isabela </t>
  </si>
  <si>
    <t>17</t>
  </si>
  <si>
    <t>Lot No. 5637-B-4-B-2, National Road, Brgy. Ipil, Echague, Isabela</t>
  </si>
  <si>
    <t>18</t>
  </si>
  <si>
    <t>Lot No. 500-J-9, Yellow Bell Street, Baptista Village, Brgy. Calao East, Santiago City, Isabela</t>
  </si>
  <si>
    <t>19</t>
  </si>
  <si>
    <t>Lot Nos. 180-A-2-C-1 and 180-A-2-C-2, Along  Provincial Road, Brgy. Nampicuan, Aurora Isabela</t>
  </si>
  <si>
    <t>21</t>
  </si>
  <si>
    <t>22</t>
  </si>
  <si>
    <t xml:space="preserve">Lot 4543-C-1, Brgy. Magsaysay, Naguilian, Isabela </t>
  </si>
  <si>
    <t>23</t>
  </si>
  <si>
    <t>Maharlika Highway, Maligaya, Echague, Isabela </t>
  </si>
  <si>
    <t>24</t>
  </si>
  <si>
    <t>No. 93 Nestor Bala Street Ext. Bo. San Fermin, Cauayan City, Isabela</t>
  </si>
  <si>
    <t>25</t>
  </si>
  <si>
    <t xml:space="preserve">Lot No. 411-B within Brgy. Fugu Norte, Echague, Isabela </t>
  </si>
  <si>
    <t>26</t>
  </si>
  <si>
    <t xml:space="preserve">Lot 25, Blk. 6 Alicia Midtown Subd., Brgy. Paddad, Alicia, Isabela </t>
  </si>
  <si>
    <t>Lot 287-B-1 City Road, Brgy. Buenavista, Santiago City, Isabela</t>
  </si>
  <si>
    <t>27</t>
  </si>
  <si>
    <t>Laguna</t>
  </si>
  <si>
    <t>Lot 1  Block 3 corner Mayon St., South Peak II Subdivision, Brgy. San Antonio, San Pedro, Laguna</t>
  </si>
  <si>
    <t>28</t>
  </si>
  <si>
    <t>Lots 6 &amp; 7 Block 7, Springdale Garden Subd., Brgy. Lalakay, Los Baños, Laguna</t>
  </si>
  <si>
    <t>Lot 940-B-4-A Taleon Street, Brgy. Santisima, Sta. Cruz, Laguna</t>
  </si>
  <si>
    <t>29</t>
  </si>
  <si>
    <t>Acacia and Narra Sts., Villa Cecilia Subd., Calamba City, Laguna</t>
  </si>
  <si>
    <t>30</t>
  </si>
  <si>
    <t>Lot 11, Blk. 2 Milflores Street, Ceres II Subdivision, Barangay Canlubang, Calamba City, Laguna </t>
  </si>
  <si>
    <t>31</t>
  </si>
  <si>
    <t xml:space="preserve">Lot 40, Block 6, Aphrodite St., Villa Olympia Subd., Phase 6, San Vicente, San Pedro, Laguna </t>
  </si>
  <si>
    <t>32</t>
  </si>
  <si>
    <t>No. 272 (323) M. Elepanio Extension, Elepanio Subdivision II, Brgy. Lecheria, Calamba City, Laguna</t>
  </si>
  <si>
    <t>33</t>
  </si>
  <si>
    <t xml:space="preserve">Lot 16, Block 1 Allegro Homes Subd., Brgy. Majada Calamba City, Laguna </t>
  </si>
  <si>
    <t>34</t>
  </si>
  <si>
    <t>La Union</t>
  </si>
  <si>
    <t>No. 163 F. Jucutan Road, Brgy. Madayegdeg, San Fernando City, La Union</t>
  </si>
  <si>
    <t>35</t>
  </si>
  <si>
    <t>Nueva Ecija</t>
  </si>
  <si>
    <t>Block 1, Lots 1 &amp; 2, Rosal St.,  Sta Romana Subd.,  Abar 1st San Jose City  Nueva Ecija </t>
  </si>
  <si>
    <t>37</t>
  </si>
  <si>
    <t>Lot No. 1720-A-1, National Road, Brgy. Bucot, Aliaga, Nueva Ecija</t>
  </si>
  <si>
    <t>Lot 39, Blk. 16, Christian Ville Subd.,  Abar 1st San Jose City,  Nueva Ecija </t>
  </si>
  <si>
    <t>38</t>
  </si>
  <si>
    <t>Palawan</t>
  </si>
  <si>
    <t>Lot F-9 Abad Santos Street,  Brgy. Bagong Sikat, Puerto Princesa City</t>
  </si>
  <si>
    <t>39</t>
  </si>
  <si>
    <t>Pampanga</t>
  </si>
  <si>
    <t>Lots 20-24 located at No. 70-25 Villa Avalon - Final Drive cor Dizon St. &amp; Concubierta St., within Sun Valley Mansion, Barangay Cutcut, Angeles City, Pampanga</t>
  </si>
  <si>
    <t>40</t>
  </si>
  <si>
    <t>Lot 9-A, Brgy. Lourdes Ave., Brgy. Lourdes, Minalin, Pampanga </t>
  </si>
  <si>
    <t>41</t>
  </si>
  <si>
    <t>Along the SE corner of Danga Street and an Alley, Bo. Colgante, Apalit, Pampanga</t>
  </si>
  <si>
    <t>42</t>
  </si>
  <si>
    <t xml:space="preserve">Pangasinan </t>
  </si>
  <si>
    <t>Lot 16482 located along the Northeast Side of Brgy. Road, Brgy. Osiem, Municipality of Mangaldan, Pangasinan</t>
  </si>
  <si>
    <t>43</t>
  </si>
  <si>
    <t xml:space="preserve">Quezon </t>
  </si>
  <si>
    <t xml:space="preserve">Lot 27, Block 10 Dama de Noche Street, Intertown Homes, Brgy. Ipilan, Tayabas, Quezon </t>
  </si>
  <si>
    <t>44</t>
  </si>
  <si>
    <t>Rizal</t>
  </si>
  <si>
    <t>Lots 1 and 3-A, Blk. 3 and  Lot 4  Blk. 8  Clarion St., Park Place Subd., Brgy. San Isidro, Cainta, Rizal </t>
  </si>
  <si>
    <t>45</t>
  </si>
  <si>
    <t xml:space="preserve">No. 109 Jasmin St., Bayanihan Village, Brgy. Sto. Domingo (Sta. Rosa), Cainta, Rizal </t>
  </si>
  <si>
    <t>No. 8 Eagle St., Valley Golf Subdivision, Brgy. Mayamot, Antipolo City - with swimming pool (with authority to sell, including all immovable fixtures and furniture, with option to purchase all fixtures and furniture)</t>
  </si>
  <si>
    <t>46</t>
  </si>
  <si>
    <t>47</t>
  </si>
  <si>
    <t xml:space="preserve">Lot No. 2, Block 3 Viterbo corner Pitigliano Streets, Maia Alta, Brgy. Dalig, Antipolo City </t>
  </si>
  <si>
    <t>48</t>
  </si>
  <si>
    <t xml:space="preserve">Lot 11, Blk. 2, Augusta St., Vista Verde Executive Village, Brgy. Talaba, Cainta, Rizal </t>
  </si>
  <si>
    <t>49</t>
  </si>
  <si>
    <t>Lot 5 Block 4 Corsica Street,  Vista Verde Executive Village, Phase III, Cainta Rizal</t>
  </si>
  <si>
    <t>50</t>
  </si>
  <si>
    <t xml:space="preserve">Tarlac </t>
  </si>
  <si>
    <t>San Sebastian Village Phase III, Bgy. Binauganan, Tarlac City (also known as Rowland Subdivision)</t>
  </si>
  <si>
    <t>51</t>
  </si>
  <si>
    <t>RESIDENTIAL  - WITH IMPROVEMENTS</t>
  </si>
  <si>
    <t xml:space="preserve">No. 769 Cortan Compound, Daang Munti, Brgy. Saluysoy, Meycauayan, Bulacan (residential/industrial) </t>
  </si>
  <si>
    <t xml:space="preserve">No. 534 Provincial Road corner Ilang-Ilang Street, Brgy. San Nicolas, Bulacan, Bulacan (residential / commercial) </t>
  </si>
  <si>
    <t>Lot 5424-G, Brgy. Cananiogan, San Manuel, Isabela</t>
  </si>
  <si>
    <t>Lot 40-B-2, Psd-309711 and  Lot 41-A, Psd-311812  at No. 740 Magsaysay Road, Holiday Hills, San Pedro Laguna (residential / agricultural)</t>
  </si>
  <si>
    <t>Lot 1718-A A.O. Pascual St. Bgy.R. Eugenio (Poblacion) San Jose City Nueva Ecija (under lease ; commercial improvement) </t>
  </si>
  <si>
    <t>Pangasinan</t>
  </si>
  <si>
    <t>Lot 6867-A, Bonuan Road, Brgy. Bonuan - Gueset, Dagupan City, Pangasinan</t>
  </si>
  <si>
    <t>Unit XIV-C, 2nd Floor Richgate Square II Condominium Camp 7 (with authority to sell)</t>
  </si>
  <si>
    <t>Unit 101, Athena Tower III, No. 126 Dominican Road, Baguio City</t>
  </si>
  <si>
    <t>Unit 102, Athena Tower III, No. 126 Dominican Road, Baguio City</t>
  </si>
  <si>
    <t>Unit 103, Athena Tower III, No. 126 Dominican Road, Baguio City</t>
  </si>
  <si>
    <t>Unit 104, Athena Tower III, No. 126 Dominican Road, Baguio City</t>
  </si>
  <si>
    <t>Unit 105, Athena Tower III, No. 126 Dominican Road, Baguio City</t>
  </si>
  <si>
    <t>Unit 106, Athena Tower III, No. 126 Dominican Road, Baguio City</t>
  </si>
  <si>
    <t>Unit 107, Athena Tower III, No. 126 Dominican Road, Baguio City</t>
  </si>
  <si>
    <t>Unit 201, Athena Tower III, No. 126 Dominican Road, Baguio City</t>
  </si>
  <si>
    <t>Unit 202, Athena Tower III, No. 126 Dominican Road, Baguio City</t>
  </si>
  <si>
    <t>Unit 203, Athena Tower III, No. 126 Dominican Road, Baguio City</t>
  </si>
  <si>
    <t>Unit 204, Athena Tower III, No. 126 Dominican Road, Baguio City</t>
  </si>
  <si>
    <t>Unit 205, Athena Tower III, No. 126 Dominican Road, Baguio City</t>
  </si>
  <si>
    <t>Unit 206, Athena Tower III, No. 126 Dominican Road, Baguio City</t>
  </si>
  <si>
    <t>Unit 207, Athena Tower III, No. 126 Dominican Road, Baguio City</t>
  </si>
  <si>
    <t>Unit 208, Athena Tower III, No. 126 Dominican Road, Baguio City</t>
  </si>
  <si>
    <t>Unit 301, Athena Tower III, No. 126 Dominican Road, Baguio City</t>
  </si>
  <si>
    <t>Unit 302, Athena Tower III, No. 126 Dominican Road, Baguio City</t>
  </si>
  <si>
    <t>Unit 303, Athena Tower III, No. 126 Dominican Road, Baguio City</t>
  </si>
  <si>
    <t>Unit 304, Athena Tower III, No. 126 Dominican Road, Baguio City</t>
  </si>
  <si>
    <t>Unit 306, Athena Tower III, No. 126 Dominican Road, Baguio City</t>
  </si>
  <si>
    <t>Unit 307, Athena Tower III, No. 126 Dominican Road, Baguio City</t>
  </si>
  <si>
    <t>Unit 308, Athena Tower III, No. 126 Dominican Road, Baguio City</t>
  </si>
  <si>
    <t>Unit 309, Athena Tower III, No. 126 Dominican Road, Baguio City</t>
  </si>
  <si>
    <t>Unit 503, Athena Tower III, No. 126 Dominican Road, Baguio City</t>
  </si>
  <si>
    <t>Unit 504, Athena Tower III, No. 126 Dominican Road, Baguio City</t>
  </si>
  <si>
    <t>Unit 506, Athena Tower III, No. 126 Dominican Road, Baguio City</t>
  </si>
  <si>
    <t>Unit 604, Athena Tower III, No. 126 Dominican Road, Baguio City</t>
  </si>
  <si>
    <t>Unit 607, Athena Tower III, No. 126 Dominican Road, Baguio City</t>
  </si>
  <si>
    <t>Unit 703, Athena Tower III, No. 126 Dominican Road, Baguio City</t>
  </si>
  <si>
    <t>Unit 704, Athena Tower III, No. 126 Dominican Road, Baguio City</t>
  </si>
  <si>
    <t>Unit 705, Athena Tower III, No. 126 Dominican Road, Baguio City</t>
  </si>
  <si>
    <t>Unit 706, Athena Tower III, No. 126 Dominican Road, Baguio City</t>
  </si>
  <si>
    <t>Unit 707, Athena Tower III, No. 126 Dominican Road, Baguio City</t>
  </si>
  <si>
    <t>17 Parking Slots</t>
  </si>
  <si>
    <t xml:space="preserve">12.5 / slot </t>
  </si>
  <si>
    <t xml:space="preserve">250,000.00/ slot </t>
  </si>
  <si>
    <t>259,700 / slot</t>
  </si>
  <si>
    <t xml:space="preserve">Cavite </t>
  </si>
  <si>
    <t xml:space="preserve">45-A Manila Southwoods Golf Villas, Brgy. Cabilang Baybay, Carmona, Cavite (Price Inclusive of VAT) </t>
  </si>
  <si>
    <t xml:space="preserve">4-B Manila Southwoods Golf Villas, Brgy. Cabilang Baybay, Carmona, Cavite (Price Inclusive of VAT) </t>
  </si>
  <si>
    <t>Unit-III, Waterfront Condominium Caylabne Bay Resort, Ternate, Cavite </t>
  </si>
  <si>
    <t xml:space="preserve">Unit 44-C, Calachiang Cluster, Vista de Loro Heights Condominium, Puerto Azul Complex, Ternate, Cavite </t>
  </si>
  <si>
    <t xml:space="preserve">Albay </t>
  </si>
  <si>
    <t>Tierramar Subdivision (Sto. Niño Village), Brgy. Taysan, Legaspi City, Albay</t>
  </si>
  <si>
    <t xml:space="preserve">     Lot 6, Block 7</t>
  </si>
  <si>
    <t xml:space="preserve">     Lot 7, Block 7</t>
  </si>
  <si>
    <t xml:space="preserve">     Lot  10, Block 9</t>
  </si>
  <si>
    <t xml:space="preserve">     Lot 11, Block 9</t>
  </si>
  <si>
    <t xml:space="preserve">    Lot 12, Block 9</t>
  </si>
  <si>
    <t xml:space="preserve">    Lot 13, Block 9</t>
  </si>
  <si>
    <t xml:space="preserve">    Lot 14, Block 9</t>
  </si>
  <si>
    <t xml:space="preserve">    Lot 15, Block 9</t>
  </si>
  <si>
    <t>Bataan</t>
  </si>
  <si>
    <t>Lot 756 Brgy. Batangas 2, Mariveles, Bataan </t>
  </si>
  <si>
    <t>Provincial Road, corner Unnamed Subd., Montemar Subd., Bo. Pasinay (Ibis), Bagac, Bataan </t>
  </si>
  <si>
    <t>Brgy. Sta. Teresita, Sto. Tomas, Batangas   (27 lots)</t>
  </si>
  <si>
    <t xml:space="preserve">Lot Nos. 509-A, 509-C, 509-D and 506, located at the corner of an existing Unnamed Road (Lot No. 509-G) and Maharlika Highway, within Brgy. Sta. Anastacia, Municiplaity of Sto. Tomas, Batangas </t>
  </si>
  <si>
    <t xml:space="preserve">Lot Nos.510 and 513, located at the corner of an existing Unnamed Road (Lot No. 509-G) and Maharlika Highway, within Brgy. Sta. Anastacia, Municipality  of Sto. Tomas, Batangas </t>
  </si>
  <si>
    <t>Lot No. 12, Block 24, Outlook Drive corner Surt Road, Tali Beach Subd., Brgy. Balaytigue, Nasugbu, Batangas</t>
  </si>
  <si>
    <t xml:space="preserve">Lot 15, Blk. 4 of the cons. subd.Plan Pcs-04-005729 along Calamus St., Palm Ridge Subd.Brgy. Balas, Talisay (with authority to sell) </t>
  </si>
  <si>
    <t xml:space="preserve">Lot 13, Blk. 4 of the cons. subd.Plan Pcs-04-005729 along Calamus St., Palm Ridge Subd.Brgy. Balas, Talisay (with authority to sell) </t>
  </si>
  <si>
    <t>Lot 11322-A-2, Brgy. Road, Brgy. Pinagkawitan, Lipa City</t>
  </si>
  <si>
    <r>
      <t>Lipa Royale Subdivision</t>
    </r>
    <r>
      <rPr>
        <sz val="10"/>
        <rFont val="Arial"/>
        <family val="2"/>
      </rPr>
      <t>, Brgy. Inosluban, Lipa City, Batangas </t>
    </r>
  </si>
  <si>
    <t xml:space="preserve">     Lot 21, Blk. 5</t>
  </si>
  <si>
    <t xml:space="preserve">     Lot 78, Blk. 5</t>
  </si>
  <si>
    <t>Innova G 2.0</t>
  </si>
  <si>
    <t xml:space="preserve">148T </t>
  </si>
  <si>
    <t xml:space="preserve">Night Mist </t>
  </si>
  <si>
    <t>ZCE 906</t>
  </si>
  <si>
    <t>136</t>
  </si>
  <si>
    <t>Innova J 2.5</t>
  </si>
  <si>
    <t>137</t>
  </si>
  <si>
    <t>Freedom White</t>
  </si>
  <si>
    <t>VDX 249</t>
  </si>
  <si>
    <t>138</t>
  </si>
  <si>
    <t xml:space="preserve">Innova J </t>
  </si>
  <si>
    <t xml:space="preserve">Thermalyte </t>
  </si>
  <si>
    <t>ZLY 190</t>
  </si>
  <si>
    <t>139</t>
  </si>
  <si>
    <t>Innova J 2.0</t>
  </si>
  <si>
    <t xml:space="preserve">Quick Silver </t>
  </si>
  <si>
    <t>ZEU 264</t>
  </si>
  <si>
    <t>140</t>
  </si>
  <si>
    <t>141</t>
  </si>
  <si>
    <t xml:space="preserve">Rav 4 4x2 </t>
  </si>
  <si>
    <t xml:space="preserve">Raven Black </t>
  </si>
  <si>
    <t>ZNL 690</t>
  </si>
  <si>
    <t>142</t>
  </si>
  <si>
    <t>143</t>
  </si>
  <si>
    <t>Corolla Altis 1.6 J</t>
  </si>
  <si>
    <t>Xtreme Black</t>
  </si>
  <si>
    <t>ZMA 466</t>
  </si>
  <si>
    <t xml:space="preserve">Vios 1.3 E </t>
  </si>
  <si>
    <t xml:space="preserve">36T </t>
  </si>
  <si>
    <t xml:space="preserve">Blaze </t>
  </si>
  <si>
    <t>LFZ 463</t>
  </si>
  <si>
    <t>w/o plate</t>
  </si>
  <si>
    <t>Silver Steel</t>
  </si>
  <si>
    <t>ZFV 196</t>
  </si>
  <si>
    <t>Vios 1.5 G</t>
  </si>
  <si>
    <t>AEP 606</t>
  </si>
  <si>
    <t xml:space="preserve">Aveo LT 1.4L </t>
  </si>
  <si>
    <t>YFJ 525</t>
  </si>
  <si>
    <t>BDO North Reclamation Area Branch (In front of SM Cebu)</t>
  </si>
  <si>
    <t xml:space="preserve">Optra Sedan 1.8 </t>
  </si>
  <si>
    <t>Not Available</t>
  </si>
  <si>
    <t>KDE 739</t>
  </si>
  <si>
    <t xml:space="preserve">Focus Hatchback 1.8 </t>
  </si>
  <si>
    <t xml:space="preserve">10T </t>
  </si>
  <si>
    <t xml:space="preserve">Tonic </t>
  </si>
  <si>
    <t>ZLF 360</t>
  </si>
  <si>
    <t>YDE 241</t>
  </si>
  <si>
    <t xml:space="preserve">Honda </t>
  </si>
  <si>
    <t>Accord VTEC VTI</t>
  </si>
  <si>
    <t>114T</t>
  </si>
  <si>
    <t>Bronze</t>
  </si>
  <si>
    <t>UFM 298</t>
  </si>
  <si>
    <t>Hyundai</t>
  </si>
  <si>
    <t xml:space="preserve">Starex GRX CRDI </t>
  </si>
  <si>
    <t xml:space="preserve">Black Metallic </t>
  </si>
  <si>
    <t>YEF 495</t>
  </si>
  <si>
    <t xml:space="preserve">Tanduay Red </t>
  </si>
  <si>
    <t>YES 234</t>
  </si>
  <si>
    <r>
      <t>Rancho Vista Subdivision</t>
    </r>
    <r>
      <rPr>
        <sz val="10"/>
        <rFont val="Arial"/>
        <family val="2"/>
      </rPr>
      <t>, Bo. Santiago, Sto. Tomas, Batangas City </t>
    </r>
  </si>
  <si>
    <t xml:space="preserve">     Lot 19, Blk. 1 </t>
  </si>
  <si>
    <t xml:space="preserve">     Lot 44, Blk. 5 </t>
  </si>
  <si>
    <t xml:space="preserve">     Lot 16, Blk. 5</t>
  </si>
  <si>
    <t xml:space="preserve">     Lot  3, Blk. 5</t>
  </si>
  <si>
    <t xml:space="preserve">Lot 5, Block 50 Logrunner Street, Canyon Woods Residential Resort Phase 2, Brgy. San Gabriel, Talisay, Batangas </t>
  </si>
  <si>
    <t>Barangays  Sto. Cristo and Kaybanban, San Jose, Del Monte City , Bulacan </t>
  </si>
  <si>
    <t xml:space="preserve">Lot 2-I, Gen. Alejo Santos Highway, Brgy. Talampas, Bustos, Bulacan </t>
  </si>
  <si>
    <t>Lots 8-A and 8-B, Bo. Banga, Meycauayan, Bulacan </t>
  </si>
  <si>
    <t xml:space="preserve">Lot 1362-A-4 Brgy. Mabalas-Balas, San Rafael, Bulacan </t>
  </si>
  <si>
    <t xml:space="preserve">Lot 1845 A-6 Cagayan Valley Road (National Highway), Brgy. Salangan, San Miguel, Bulacan </t>
  </si>
  <si>
    <r>
      <t>Metrogate Complex Phase 1</t>
    </r>
    <r>
      <rPr>
        <sz val="10"/>
        <rFont val="Arial"/>
        <family val="2"/>
      </rPr>
      <t xml:space="preserve"> Bgy. Pandayan. Bo. Saluysoy Meycauayan Bulacan</t>
    </r>
  </si>
  <si>
    <t xml:space="preserve">        Lot 3 South East Corner of St. Luke and Samson Sts.</t>
  </si>
  <si>
    <t xml:space="preserve">        Lot 2 South East Corner of St. Luke and Samson Sts.</t>
  </si>
  <si>
    <t xml:space="preserve">Araneta St., Barangay Tungkong Mangga, San Jose, Del Monte, Bulacan  </t>
  </si>
  <si>
    <t xml:space="preserve">        Lot 1 (price is VAT Inclusive) </t>
  </si>
  <si>
    <t xml:space="preserve">        Lot 5 (price is VAT inclusive)</t>
  </si>
  <si>
    <t xml:space="preserve">        Lots 3 and 38-E-4-Y-2-C-6-A-2 (price is VAT inclusive) </t>
  </si>
  <si>
    <t xml:space="preserve">Bañez corner Paraiso Street, Brgy. Bayugo, Meycauayan, Bulacan  </t>
  </si>
  <si>
    <t>Lot 1, Block 2, Golden Village Subdivision, Brgy. Matimbubong, San Ildefonso, Bulacan</t>
  </si>
  <si>
    <t>Lot 3, Block 2, Golden Village Subdivision, Brgy. Matimbubong, San Ildefonso, Bulacan</t>
  </si>
  <si>
    <t>Lot 6, Block 2, Golden Village Subdivision, Brgy. Matimbubong, San Ildefonso, Bulacan</t>
  </si>
  <si>
    <t>Lot 7, Block 2, Golden Village Subdivision, Brgy. Matimbubong, San Ildefonso, Bulacan</t>
  </si>
  <si>
    <t>Lot 8, Block 2, Golden Village Subdivision, Brgy. Matimbubong, San Ildefonso, Bulacan</t>
  </si>
  <si>
    <t>Along Maharlika Highway, Dacal La Fugu, Camalaniugan, Cagayan </t>
  </si>
  <si>
    <t xml:space="preserve">Lot No. 919-A, Bo. Cullit (Dummun), Gattaran, Cagayan </t>
  </si>
  <si>
    <t xml:space="preserve">Lots 1400-B-1-A to G, Maharlika Highway, Lapogan, Gattaran, Cagayan </t>
  </si>
  <si>
    <t>Corner of Governor's Drive and Island Park's Main Road, Island Park Subdivision, Bo. Paliparan, Dasmariñas, Cavite</t>
  </si>
  <si>
    <t xml:space="preserve">Lot 1, Emilio Aguinaldo Highway, Brgy. Anabu 1, Imus, Cavite </t>
  </si>
  <si>
    <t xml:space="preserve">Lot 26, Blk. 19 Mango Orchard Residential Estate Subd., Phase 6, Brgy. Salitran, Dasmariñas, Cavite </t>
  </si>
  <si>
    <t>Lot 1969  Bo. San Gabriel, General Trias, Cavite (WITH OFFER)</t>
  </si>
  <si>
    <t>No. 31 Laurel Ave, within Bo. Of Victory Sur Santiago City, Isabela (WITH OFFER)</t>
  </si>
  <si>
    <t>Lot 3570-M located along Bo. Road, within Brgy. Patul, Santiago City, Isabela (WITH OFFER)</t>
  </si>
  <si>
    <t>Interior Lot, Cabaruan, Cauayan City, Isabela (WITH OFFER)</t>
  </si>
  <si>
    <t>Lots 1957 &amp; 1958 Felix Ave. (formerly Balibago Road), Balibago, Sta. Rosa City, Laguna (WITH OFFER)</t>
  </si>
  <si>
    <t>Lot 1 Block 4, Nel Ars subdivision, Brgy. Lucao, Dagupan City (SOLD)</t>
  </si>
  <si>
    <t>Callejon Street within Barangay Malued, Dagupan City (WITH OFFER) 02.11.11</t>
  </si>
  <si>
    <t xml:space="preserve">     Lot 14, Blk 11 (WITH OFFER) 02.15.11</t>
  </si>
  <si>
    <t>Jerusalem St., Villa Carpio Subd., Calamba City, Laguna (WITH OFFER)</t>
  </si>
  <si>
    <t>Northeastern corner of National Hi-way &amp; RHB Lane Street, Brgy. Poblacion 2 (formerly Brgy. Sala), Cabuyao, Laguna (WITH OFFER)</t>
  </si>
  <si>
    <t>Barangay Toclong, Kawit, Cavite (WITH OFFER)</t>
  </si>
  <si>
    <t>Lots 1-3, Blk 5, Villa Valderrama Mandalagan, Bacolod City (SOLD)</t>
  </si>
  <si>
    <t>Lot 2, Blk. 26, SW of San Pedro and Sta. Clara Sts., Phase II, Sta. Clara Subdivision, Brgy. Banago, Bacolod City (SOLD)</t>
  </si>
  <si>
    <t>Lot No. 26 Quezon St., Lopez Subd., Brgy Dulonan, Arevalo District, Iloilo City (SOLD)</t>
  </si>
  <si>
    <t xml:space="preserve">     Lot 4, Blk. 2 (SOLD)</t>
  </si>
  <si>
    <t>Purok Ilaya, Poblacion, Passi City, Iloilo (WITH OFFER)</t>
  </si>
  <si>
    <t xml:space="preserve">     Lot 13, Blk. 4 (WITH OFFER)</t>
  </si>
  <si>
    <t xml:space="preserve">     Lot 7, Blk. 14 (SOLD)</t>
  </si>
  <si>
    <t xml:space="preserve">     Lot 8, Blk. 14 (SOLD)</t>
  </si>
  <si>
    <t xml:space="preserve">     Lot 12, Blk. 14  (SOLD)</t>
  </si>
  <si>
    <t xml:space="preserve">     Lot 15, Blk. 14 (SOLD)</t>
  </si>
  <si>
    <t>L717-6, Brgy. Tiling, Cauayan, Negros Occidental (SOLD)</t>
  </si>
  <si>
    <t>Lot 3, Blk. 45  NE Side of Sturgeon St., Espina Subdivision, within Bo. Makar/Labangal, General Santos City (WTH OFFER)</t>
  </si>
  <si>
    <t xml:space="preserve">Lots 9-D-4-E and 9-D-6-A, Bonuan Gueset, Dagupan City, Pangasinan </t>
  </si>
  <si>
    <t>Quezon</t>
  </si>
  <si>
    <t>Lot No. A-6, Maharlika Highway, within Brgy. Villa Bota, Gumaca, Quezon</t>
  </si>
  <si>
    <t>Lot Nos. 457-E-15 and 457-F along Provincial Road, within Brgy. Caridad Ibaba, Atimonan, Quezon (agricultural / residential)</t>
  </si>
  <si>
    <t xml:space="preserve">Lot No. 7, Brgy. Road, Sitio Pacita, Sta. Catalina Sur, Candelaria, Quezon </t>
  </si>
  <si>
    <t>Lot 4, Blk 7, San Antonio Street, St. Lourdes Subd., Lucena City</t>
  </si>
  <si>
    <t>Lot 5, Blk 7, San Antonio Street, St. Lourdes Subd., Lucena City</t>
  </si>
  <si>
    <t>Quirino</t>
  </si>
  <si>
    <t>Lot 3, Brgy. Road Brgy. Gundaway, Cabarroguis, Quirino </t>
  </si>
  <si>
    <t xml:space="preserve">Lot No. 2127 Manila East Road corner Ylaya St., Sitio Nagpatong, Brgy. San Juan, Baras, Rizal </t>
  </si>
  <si>
    <t>Along Eastern Side of Golden Shower Drive Lots 35, 36, 37, Block 7 Village Grande Subd., Brgy. Cupang, Antipolo City </t>
  </si>
  <si>
    <t>L10 B10 Azucena Drive &amp; Beverly Hills Subd., Bo. Dolores, Taytay, Rizal </t>
  </si>
  <si>
    <t>Lot 15 Block 36 Carnation St., Grand Valley Subd., Phase 2, Brgy. Mahabang Parang, Angono, Rizal </t>
  </si>
  <si>
    <t>Lot 2, Block 108-C Azucena Street, San Carlos Heights Subd., Brgy. Tayuman, Binangonan, Rizal</t>
  </si>
  <si>
    <t>Sorsogon</t>
  </si>
  <si>
    <t>Along the Southeast side of Gubat-Prieto Diaz Provincial Road, Brgy. Cogon, Sorsogon</t>
  </si>
  <si>
    <t>Tagaytay</t>
  </si>
  <si>
    <t>Royal Pines West, Amadeo Provincial Road,Tagaytay City </t>
  </si>
  <si>
    <t>Within Royal Pines 1, Tagaytay City </t>
  </si>
  <si>
    <t xml:space="preserve">Tagaytay </t>
  </si>
  <si>
    <t>Tarlac</t>
  </si>
  <si>
    <t>Lot No. 2581 Mac Arthur Highway, Brgy. Camangaan East, Moncada, Tarlac</t>
  </si>
  <si>
    <t>Zambales</t>
  </si>
  <si>
    <t>Lot 31, Block 13 Alta Vista Royale Residential Estates, San Isidro (Matain Wawa), Subic, Zambales </t>
  </si>
  <si>
    <t>Lot 32 , Block 13 Alta Vista Royale Residential Estates, San Isidro (Matain Wawa), Subic, Zambales </t>
  </si>
  <si>
    <t>RESIDENTIAL  - LEASEHOLD RIGHTS</t>
  </si>
  <si>
    <t>Within Redwood Villas, Bamban St., Clark Economic Zone 1</t>
  </si>
  <si>
    <t>Albay </t>
  </si>
  <si>
    <t>Lots 2041-A &amp; B, Regidor St. and Lakandula Dr. (Diversion Road), Bo. Binitayan, Daraga, Albay</t>
  </si>
  <si>
    <t xml:space="preserve">Batangas </t>
  </si>
  <si>
    <t xml:space="preserve">Lots 1125 &amp; 1126  NW Side of Athenians St., within Brgy. Sabang Lipa City, Batangas (commercial / residential) </t>
  </si>
  <si>
    <t xml:space="preserve">M. Ponce St., Brgy. Poblacion, Baliuag, Bulacan </t>
  </si>
  <si>
    <t>Cagayan</t>
  </si>
  <si>
    <t xml:space="preserve">Lots 751-A to 751-D National Road corner unnamed Brgy. Road, Brgy. Lakambini , Tuao, Cagayan  (residential / commercial) </t>
  </si>
  <si>
    <t xml:space="preserve">Lot No. 14, Sampalucan St., (Old Requino), Brgy. Saluysoy, Meycauayan, Bulacan </t>
  </si>
  <si>
    <t>Maharlika Highway, San Fermin (formerly Prenza), Cauayan City, Isabela</t>
  </si>
  <si>
    <t>Lots. G &amp; M, Brgy. Minanga, Angadanan, Isabela</t>
  </si>
  <si>
    <t>Maharlika Highway, Brgy. Tagaran, Cauayan City, Isabela</t>
  </si>
  <si>
    <t xml:space="preserve">Lot 1313 Manolo Street, Brgy. Poblacion (Lingaling), Tumauini, Isabela (residential / commercial) </t>
  </si>
  <si>
    <t>Lot 2135-J Corners of Maharlika Highway, Verzosa and Francisco Streets, Brgy. Taringsing, Cordon, Isabela</t>
  </si>
  <si>
    <t xml:space="preserve">Lot 2178 -H-10-J-4-A, Brgy. Turod, Sur  Cordon, Isabela (residential /commercial) </t>
  </si>
  <si>
    <t xml:space="preserve">Laguna </t>
  </si>
  <si>
    <t xml:space="preserve">Lot 1-B, San Jose Street, Poblacion, Biñan, Laguna </t>
  </si>
  <si>
    <t>Along SE Side of Tongling St., Brgy. Poblacion, Alaminos City, Pangasinan</t>
  </si>
  <si>
    <t>Lot 10780-P, Padilla Poultry Farm, Brgy. Road, Asin &amp; Lunec, Malasiqui, Pangasinan</t>
  </si>
  <si>
    <t>Along the southwestern line of Manila East Road, within Brgy., Muzon, Taytay, Rizal</t>
  </si>
  <si>
    <t xml:space="preserve">Lot 21, Block 1, Ortigas Ave. Extension, Bo. Dolores, Taytay, Rizal (including various machineries &amp; equipment) </t>
  </si>
  <si>
    <t xml:space="preserve">Lot 4340 corner of McArthur Highway, San Rafael, Tarlac, Tarlac (commercial / residential) </t>
  </si>
  <si>
    <t>COMMERCIAL  - VACANT LOT</t>
  </si>
  <si>
    <t xml:space="preserve">Lot 3, Blk. 3 Landco Business Park, Imperial St., Poblacion, Legaspi City (with Authority to Sell) </t>
  </si>
  <si>
    <t xml:space="preserve">Lot 17, Blk. 3 Landco Business Park, Imperial St., Poblacion, Legaspi City (with Authority to Sell) </t>
  </si>
  <si>
    <t xml:space="preserve">Lot 5, Blk. 4  Landco Business Park, Imperial St., Poblacion, Legaspi City (with Authority to Sell) </t>
  </si>
  <si>
    <t xml:space="preserve">Lot 1, Blk. 5  Landco Business Park, Imperial St., Poblacion, Legaspi City (with Authority to Sell) </t>
  </si>
  <si>
    <t xml:space="preserve">Lot 2, Blk. 5  Landco Business Park, Imperial St., Poblacion, Legaspi City (with Authority to Sell) </t>
  </si>
  <si>
    <t xml:space="preserve">Lot 3, Blk. 5  Landco Business Park, Imperial St., Poblacion, Legaspi City (with Authority to Sell) </t>
  </si>
  <si>
    <t xml:space="preserve">Bulacan </t>
  </si>
  <si>
    <t>Lots 1-A-1 and 1-B-2-B-6-B Gen. Santos Highway, Brgy. Poblacion, Bustos, Bulacan  (commercial / residential)</t>
  </si>
  <si>
    <t xml:space="preserve">Governor's Drive Road Lot 1, La Mediterrenea Subd., Pala-Pala, Dasmariñas, Cavite </t>
  </si>
  <si>
    <t>Along the eastside of Tagaytay-Balibago Road, Bgy. Pulong, Sta. Cruz, Sta. Rosa, Laguna </t>
  </si>
  <si>
    <t>Lot 1, located along the NW side of Maharlika Highway, Dicarma, Cabanatuan City, Nueva Ecija</t>
  </si>
  <si>
    <t># 95 Provincial Road Poblacion, Lupao, Nueva Ecija</t>
  </si>
  <si>
    <t>Olongapo - Gapan RoadMexico (near SM)</t>
  </si>
  <si>
    <t xml:space="preserve">Lot 1872-C Bonifacio St., (Provincial Road), Brgy. Buensuceso, Gumaca, Quezon </t>
  </si>
  <si>
    <t xml:space="preserve">Lot 14-C, Brgy. Dolores, Capas, Tarlac </t>
  </si>
  <si>
    <t xml:space="preserve">El Camino Real Extension, Ciudad Industria, Brgy. Bagbagin and Bahay-Pari, Meycauayan City, Bulacan  (inclusive of machineries and equipment) </t>
  </si>
  <si>
    <t xml:space="preserve">Lots 5-8 located on the South Corner of Roaad Lots 2 and 3, within Bulacan Agro-Industrial Subd., Brgy. Pio Cruzcosa, Calumpit, Bulacan </t>
  </si>
  <si>
    <t xml:space="preserve">Lot Nos 1-3, Berenguer corner Linares and M. Inocencio Sts., Gateway Business Park, Brgy. Javalera, General Trias, Cavite </t>
  </si>
  <si>
    <t>Cavite Export Processing Zone  - Philippine Export Zone Authority (PEZA), Rosario, Cavite (with machineries &amp; equipment)</t>
  </si>
  <si>
    <t xml:space="preserve">No. 246 Apo St., Mountainview Industrial Complex, Bo. Bancal, Carmona, Cavite </t>
  </si>
  <si>
    <t xml:space="preserve">Maharlika Highway and Cayaba Street, Brgy. San Pedro Tumauni, Isabela </t>
  </si>
  <si>
    <t xml:space="preserve">Lot 2826 along Curimao St., within Brgy. San Juan (Poblacion), Aurora, Isabela </t>
  </si>
  <si>
    <t xml:space="preserve">Lot 42-A-2 Brgy. Sto. Tomas, Calauan, Laguna (Industrial / Agricultural) </t>
  </si>
  <si>
    <t xml:space="preserve">Lots 11 and 17 located along the NE side of Provincial Road, Lupao, Nueva Ecija (inclusive of 1 lot rice mill machinery &amp; equipment including Generator, Palay Dryers and Distribution Transformer) </t>
  </si>
  <si>
    <t xml:space="preserve">Lot 4851-N-1, Quezon Ave. Extension, Bgy. Cotta, Lucena City, Quezon </t>
  </si>
  <si>
    <t>Bgy. San Roque, San Rafael, Bulacan </t>
  </si>
  <si>
    <t>C. Mercado St., Brgy. Tuktukan, Guiguinto, Bulacan </t>
  </si>
  <si>
    <t xml:space="preserve">Lot 11, Blk. 3, Bulacan Agro Industrial Subd., Brgy. Pio Cruzcosa, Calumpit, Bulacan </t>
  </si>
  <si>
    <t>Along Angat-Baliuag Road, Brgy. Marungko, Angat, Bulacan </t>
  </si>
  <si>
    <t>Lots 1644-A and B, Justo Torres St., Brgy. Halayhay, Tanza, Cavite</t>
  </si>
  <si>
    <t>Road Lot 5, Unicon Phinma Compound, Brgy. Bangkal, Carmona, Cavite</t>
  </si>
  <si>
    <t>Lot 1 Block 2 Gateway Business Park, Brgy.Javalera, General Trias, Cavite **</t>
  </si>
  <si>
    <t>Lot 4 Block 2 Gateway Business Park, Brgy.Javalera, General Trias, Cavite **</t>
  </si>
  <si>
    <t>Lot 5 Block 2 Gateway Business Park, Brgy.Javalera, General Trias, Cavite **</t>
  </si>
  <si>
    <t>Lot 1  Gateway Business Park, Brgy.Javalera, General Trias, Cavite **</t>
  </si>
  <si>
    <t>Lot 4  Gateway Business Park, Brgy.Javalera, General Trias, Cavite **</t>
  </si>
  <si>
    <t>Lot 2934-L-10  Gateway Business Park, Brgy.Javalera, General Trias, Cavite **</t>
  </si>
  <si>
    <t>Lot 2934-L-11  Gateway Business Park, Brgy.Javalera, General Trias, Cavite **</t>
  </si>
  <si>
    <t>Lot 2934-L-14-B  Gateway Business Park, Brgy.Javalera, General Trias, Cavite **</t>
  </si>
  <si>
    <t>Lot 2934-L-15 Gateway Business Park, Brgy.Javalera, General Trias, Cavite **</t>
  </si>
  <si>
    <t>Lot 2934-L-16 Gateway Business Park, Brgy.Javalera, General Trias, Cavite **</t>
  </si>
  <si>
    <t>Lot nos. 2954-B-1,  2954-B-2 and  2 Gateway Business Park, Brgy.Javalera, General Trias, Cavite</t>
  </si>
  <si>
    <t>Lot 1689-X-3-C-1-A-2, Brgy. Canlubang, Calamba, Laguna</t>
  </si>
  <si>
    <t>Lot 2-C, Silangan Airstrip, Canlubang Industrial Estate, Calamba City , Laguna </t>
  </si>
  <si>
    <t>Carmelray Industrial Park 1, Bgy. Canlubang, Calamba City, Laguna</t>
  </si>
  <si>
    <t>Corner of Productivity Drive and an Unnamed Road, within Carmelray Industrial Park 1, Brgy. Canlubang, Calamba City , Laguna</t>
  </si>
  <si>
    <t xml:space="preserve">Lot 1-A, Integrity Avenue, Carmelray Industrial Park I, Brgy. Canlubang, Calamba City, Laguna </t>
  </si>
  <si>
    <t>Along Barrio Road, Kalikid Norte, Cabanatuan City, Nueva Ecija </t>
  </si>
  <si>
    <t xml:space="preserve">Lot No. 4, Luisita Industrial Park, Brgy. Balete (San Miguel, Luisita, Ungot and Bantog), Tarlac City </t>
  </si>
  <si>
    <t xml:space="preserve">Lot No. 6, Luisita Industrial Park, Brgy. Balete (San Miguel, Luisita, Ungot and Bantog), Tarlac City </t>
  </si>
  <si>
    <t>AGRICULTURAL  - WITH IMPROVEMENTS</t>
  </si>
  <si>
    <t>Tagaran, Cauayan City, Isabela </t>
  </si>
  <si>
    <t>AGRICULTURAL  - VACANT LOTS</t>
  </si>
  <si>
    <t>Roman Highway, Alas-AsinMariveles</t>
  </si>
  <si>
    <t>Lot 1-B J.P Villegas St.,Bo. San Pedro, Sto. Tomas</t>
  </si>
  <si>
    <t xml:space="preserve">Lot Nos. 6088-A, 6088-B, 6088-C along an unnamed private road within Brgy. Pangao, Lipa City, Batangas </t>
  </si>
  <si>
    <t>Lot 14585, Brgy. Road, Bgy. Talisay (North), Lipa City </t>
  </si>
  <si>
    <t xml:space="preserve">Brgy. Dampol 2nd, Pulilan, Bulacan </t>
  </si>
  <si>
    <t xml:space="preserve">Lot 5515 Malanday St., Brgy. Encanto, Angat, Bulacan </t>
  </si>
  <si>
    <t>Lot 4841-F, Brgy. Tallungan, Aparri, Cagayan </t>
  </si>
  <si>
    <t xml:space="preserve">Maharlika Highway, Punti, Sta. Ana, Cagayan - within Cagayan Economic Zone Authority (with authority to sell) </t>
  </si>
  <si>
    <t>700,000/hectare</t>
  </si>
  <si>
    <t>Lot 4687 Purok 4, Brgy. Tallungan, Aparri, Cagayan</t>
  </si>
  <si>
    <t>National Highway, Brgy. Quezon, San Isidro, Isabela</t>
  </si>
  <si>
    <t>Interior lot, Brgy. Capirpirwan, Cordon, Isabela </t>
  </si>
  <si>
    <t xml:space="preserve">Lot Nos. T,U,V,W and X, all of subd. Plan Psd-04- 097565 Brgy. Sta. Cruz, Bay, Laguna;  Lot Nos. 69-A and 69-B, of Subd. Plan (LRC) Psd-273843  and Nos 69-C-1 and 69-C-2, of Subdivision Plan (LRC) Psd-282906 located at  Brgy. Tamblong, Caluan, Laguna (9 lots) </t>
  </si>
  <si>
    <t>Lot Nos 77-D-1,77-D-2 and 77-E, Brgy. Tamblong &amp; Del Carmen, Calauan, Laguna (3 lots)</t>
  </si>
  <si>
    <t>Along the SW side of unnamed road, Brgy. San Nicolas, San Pablo City, Laguna </t>
  </si>
  <si>
    <t>MEMORIAL LOTS</t>
  </si>
  <si>
    <r>
      <t>Heavens Gate Memorial Gardens II</t>
    </r>
    <r>
      <rPr>
        <sz val="10"/>
        <rFont val="Arial"/>
        <family val="2"/>
      </rPr>
      <t xml:space="preserve"> - Sapinit Road, Sitio Palanas, Brgy. San Juan, Antipolo</t>
    </r>
  </si>
  <si>
    <t>*  Interest rates are  based on prevailing rate at time of availment.</t>
  </si>
  <si>
    <t>VISAYAS</t>
  </si>
  <si>
    <t xml:space="preserve">Cebu </t>
  </si>
  <si>
    <t>Lot Nos. 4-8, Block 3, Almaville Subdivision, Sandayong, Brgy. Road Lipata, Minglanilla, Cebu (with Authority to Sell)</t>
  </si>
  <si>
    <t xml:space="preserve">Iloilo </t>
  </si>
  <si>
    <t>Barangay Imbang Pequeno, San Enrique, Iloilo City </t>
  </si>
  <si>
    <t xml:space="preserve">Lot 10, Blk. 1, along unnamed subd. Roads, within Garces Subd., Brgy. Taculing, Bacolod City </t>
  </si>
  <si>
    <t>8</t>
  </si>
  <si>
    <t xml:space="preserve">Lot 2, Blk. 11 corner of Mercedes and Salvacion Avenues, Villa Valderrama, Brgy. Bata, Bacolod City </t>
  </si>
  <si>
    <t xml:space="preserve">Lot 4, Blk. 7, Liroville Subd., Brgy. Singcang-Airport, Bacolod City, Negros Occidental (with Authority to Sell) </t>
  </si>
  <si>
    <t xml:space="preserve">Lot 5, Blk. 7, Liroville Subd., Brgy. Singcang-Airport, Bacolod City, Negros Occidental (with Authority to Sell) </t>
  </si>
  <si>
    <t>11</t>
  </si>
  <si>
    <t>Greenland St., Alta Vista Golf &amp; Country Club Subd., Cebu City</t>
  </si>
  <si>
    <t xml:space="preserve">Negros Occidental </t>
  </si>
  <si>
    <t xml:space="preserve">Lot  6-C-4-B, Brgy. Guinhalaran, Silay City, Negros Occidental </t>
  </si>
  <si>
    <t xml:space="preserve">Lot   6-C-D-2, Brgy. Guinhalaran, Silay City, Negros Occidental </t>
  </si>
  <si>
    <t xml:space="preserve">Infante Subdivision, Brgy. Cabug, Bacolod City, Negros Occidental </t>
  </si>
  <si>
    <t xml:space="preserve">     Lot 3, Block 4</t>
  </si>
  <si>
    <t xml:space="preserve">     Lot 1, Block 1</t>
  </si>
  <si>
    <t xml:space="preserve">     Lot 2, Block 1</t>
  </si>
  <si>
    <t xml:space="preserve">     Lot 12, Block 1</t>
  </si>
  <si>
    <t xml:space="preserve">     Lot 13, Block 1</t>
  </si>
  <si>
    <t xml:space="preserve">     Lot 12, Block 13</t>
  </si>
  <si>
    <t>Iloilo</t>
  </si>
  <si>
    <r>
      <t>Puerto Real de Iloilo Subd.</t>
    </r>
    <r>
      <rPr>
        <sz val="10"/>
        <rFont val="Arial"/>
        <family val="2"/>
      </rPr>
      <t xml:space="preserve">, Brgy. Tabuc Suba, La paz District, Iloilo City </t>
    </r>
  </si>
  <si>
    <t xml:space="preserve">     Lot 15, Blk. 4 </t>
  </si>
  <si>
    <t>20</t>
  </si>
  <si>
    <t xml:space="preserve">     Lot 17, Blk. 4 </t>
  </si>
  <si>
    <t xml:space="preserve">     Lot 9, Blk. 6 </t>
  </si>
  <si>
    <t xml:space="preserve">     Lot 3, Blk. 14 </t>
  </si>
  <si>
    <t>Unit 2106 Tower A, Winland Towers Condominium, Juana Osmeña Extension, Capitol Site,  Cebu City</t>
  </si>
  <si>
    <t>Lot Nos. 392-A, 392-A-2 &amp; 392-A-3P. Hernaez St., (Libertad St.)Brgy. Poblacion, Bacolod City</t>
  </si>
  <si>
    <t xml:space="preserve">Lot 3, Blk. 4  St. Christopher Estate Subd., Brgy. Matab-ang, Talisay Negros Occidental </t>
  </si>
  <si>
    <t xml:space="preserve">Lot 4, Blk. 4  St. Christopher Estate Subd., Brgy. Matab-ang, Talisay Negros Occidental </t>
  </si>
  <si>
    <t xml:space="preserve">Lot 19, Blk. 6  St. Christopher Estate Subd., Brgy. Matab-ang, Talisay Negros Occidental </t>
  </si>
  <si>
    <t xml:space="preserve">Lot 18, Blk. 6  St. Christopher Estate Subd., Brgy. Matab-ang, Talisay Negros Occidental </t>
  </si>
  <si>
    <t xml:space="preserve">Lot 18, Blk. 12  St. Christopher Estate Subd., Brgy. Matab-ang, Talisay Negros Occidental </t>
  </si>
  <si>
    <t>36</t>
  </si>
  <si>
    <t xml:space="preserve">Lot 13, Blk.12  St. Christopher Estate Subd., Brgy. Matab-ang, Talisay Negros Occidental </t>
  </si>
  <si>
    <t>Lease Marketing Unit</t>
  </si>
  <si>
    <t>Properties for Lease</t>
  </si>
  <si>
    <t>As of  February 2011</t>
  </si>
  <si>
    <t>Vicinity</t>
  </si>
  <si>
    <t>Property Name</t>
  </si>
  <si>
    <t>Location</t>
  </si>
  <si>
    <t>Floor/Unit</t>
  </si>
  <si>
    <t xml:space="preserve">Total Rentable  Area </t>
  </si>
  <si>
    <t>**Indicative Rent/sqm.</t>
  </si>
  <si>
    <t>Remarks</t>
  </si>
  <si>
    <t>METRO MANILA</t>
  </si>
  <si>
    <t>Caloocan</t>
  </si>
  <si>
    <t xml:space="preserve">BDO-9TH AVE. GRACE PARK CALOOCAN BLDG (B)                           </t>
  </si>
  <si>
    <t>414 Rizal Ave., 9th Ave, Grace Park Kalookan City</t>
  </si>
  <si>
    <t>3F</t>
  </si>
  <si>
    <t>MM</t>
  </si>
  <si>
    <t>Makati</t>
  </si>
  <si>
    <t>CA</t>
  </si>
  <si>
    <t>PACIFIC STAR BUILDING</t>
  </si>
  <si>
    <t xml:space="preserve">Makati Ave cor. G.Puyat Ave., Makati City </t>
  </si>
  <si>
    <t>29/F portion</t>
  </si>
  <si>
    <t>8/F portion</t>
  </si>
  <si>
    <t>BA LEPANTO BUILDING</t>
  </si>
  <si>
    <t>8747 Paseo de Roxas, Makati City</t>
  </si>
  <si>
    <t>11/F entire floor (fitted unit)</t>
  </si>
  <si>
    <t>BURGUNDY CORPORATE TOWER</t>
  </si>
  <si>
    <t>Sen. Gil Puyat Ave., Makati City</t>
  </si>
  <si>
    <t>Unit 21-M- 21/F (fitted unit)</t>
  </si>
  <si>
    <t xml:space="preserve">EQUITABLE BANK TOWER             </t>
  </si>
  <si>
    <t>8751 Paseo de Roxas, Makati City</t>
  </si>
  <si>
    <t>20/F Unit 2003</t>
  </si>
  <si>
    <t>17/F Unit 1703</t>
  </si>
  <si>
    <t>10/F Unit  1002</t>
  </si>
  <si>
    <t>10/F Unit  1003 &amp; 1004</t>
  </si>
  <si>
    <t xml:space="preserve">Makati </t>
  </si>
  <si>
    <t>9/F Unit   901    (fitted)</t>
  </si>
  <si>
    <t>Pasig</t>
  </si>
  <si>
    <t xml:space="preserve">9/F Unit   904    </t>
  </si>
  <si>
    <t>9/F Unit   903 portion</t>
  </si>
  <si>
    <t>Mandaluyong</t>
  </si>
  <si>
    <t>8/F Unit    804</t>
  </si>
  <si>
    <t>QC</t>
  </si>
  <si>
    <t>KARRIVIN-MAKATI</t>
  </si>
  <si>
    <t>Karrivin Plaza, Pasong Tamo Ext. Makati City</t>
  </si>
  <si>
    <t>Lower Ground     UNIT LG-A(Bldg A)</t>
  </si>
  <si>
    <t>Lower Ground      UNIT LG-B (Bldg A)</t>
  </si>
  <si>
    <t>Marikina</t>
  </si>
  <si>
    <t>Lower Ground      UNIT LG-C (Bldg A)</t>
  </si>
  <si>
    <t>Manila</t>
  </si>
  <si>
    <t>3rd Floor             UNIT A3-B (Bldg A)</t>
  </si>
  <si>
    <t>3rd Floor             UNIT A3-D (Bldg A)</t>
  </si>
  <si>
    <t>5th Floor             UNIT A5-C (Bldg A)</t>
  </si>
  <si>
    <t>5th Floor            UNIT A5  (Bldg A)</t>
  </si>
  <si>
    <t>6th Floor             UNIT A6 (Bldg A)</t>
  </si>
  <si>
    <t>Ground Floor      UNIT B1-E (Bldg B)</t>
  </si>
  <si>
    <t>Ground Floor       UNIT B1-F (Bldg B)</t>
  </si>
  <si>
    <t>2nd Floor           UNIT B2-A (Bldg B)</t>
  </si>
  <si>
    <t>2nd Floor           UNIT B2-E (Bldg B)</t>
  </si>
  <si>
    <t>Ground Floor      UNIT C1-F (Bldg C)</t>
  </si>
  <si>
    <t>Ground Floor      UNIT C1-G (Bldg C)</t>
  </si>
  <si>
    <t>2nd Floor           UNIT C2-D (Bldg C)</t>
  </si>
  <si>
    <t>TUSCAN BUILDING</t>
  </si>
  <si>
    <t>114 Herrera Street, Legaspi Village, Makati City (Rodriguez St. Frontage)</t>
  </si>
  <si>
    <t>Ground Floor          Unit 2</t>
  </si>
  <si>
    <t xml:space="preserve">Taguig </t>
  </si>
  <si>
    <t>NET CUBE CENTER</t>
  </si>
  <si>
    <t>Corner 30th Street and 3rd Avenue, E-Square Zone, Bonifacio Global City, Taguig</t>
  </si>
  <si>
    <t>11/F entire (fitted)</t>
  </si>
  <si>
    <t>10/F entire (fitted)</t>
  </si>
  <si>
    <t xml:space="preserve">BDO - MRDC KALENTONG BRANCH                         </t>
  </si>
  <si>
    <t>Haig St.,cor.Shaw Blvd,Mandaluyong</t>
  </si>
  <si>
    <t xml:space="preserve">Ground Floor       Unit 3-D </t>
  </si>
  <si>
    <t>PIONEER HIGHLANDS CONDOMINIUM- MANDALUYONG</t>
  </si>
  <si>
    <t>Pioneer Highlands Condo., Pioneer cor. Madison St. Mandaluyong City</t>
  </si>
  <si>
    <t>Unit LG 10 (Ground Floor, South Podium)</t>
  </si>
  <si>
    <t>PHIL.STOCK EXCHANGE CENTER</t>
  </si>
  <si>
    <t>Exchange Road, Ortigas Center, Pasig City</t>
  </si>
  <si>
    <t>4/F Unit W-0407</t>
  </si>
  <si>
    <t>4/F Unit W-0406</t>
  </si>
  <si>
    <t xml:space="preserve">BDO-DASMARINAS, BINONDO (B)                </t>
  </si>
  <si>
    <t>Dasmarinas St., Binondo, Manila</t>
  </si>
  <si>
    <t>9/F portion</t>
  </si>
  <si>
    <t>Meycauyan Bulacan</t>
  </si>
  <si>
    <t xml:space="preserve">BDO-PALANCA, QUIAPO       </t>
  </si>
  <si>
    <t>Carlos Palanca St., Quiapo, Manila</t>
  </si>
  <si>
    <t>5/F Unit 501</t>
  </si>
  <si>
    <t>Cebu</t>
  </si>
  <si>
    <t>5/F Unit 502-505</t>
  </si>
  <si>
    <t xml:space="preserve">BDO-CM RECTO, SAN SEBASTIAN  (B)                       </t>
  </si>
  <si>
    <t>C.M. Recto Ave., Manila (San Sebastian)</t>
  </si>
  <si>
    <t>4/F</t>
  </si>
  <si>
    <t>3/F</t>
  </si>
  <si>
    <t>Bacolod</t>
  </si>
  <si>
    <t>2/F</t>
  </si>
  <si>
    <t>San Jose-Nueva Ecija</t>
  </si>
  <si>
    <t>R</t>
  </si>
  <si>
    <t xml:space="preserve">BDO-STA.CRUZ, MANILA  </t>
  </si>
  <si>
    <t>Plaza Sta. Cruz, Manila</t>
  </si>
  <si>
    <t>3/F-whole   4/F portion   5/F portion</t>
  </si>
  <si>
    <t xml:space="preserve">BDO-UN BOCOBO,MANILA  (B) </t>
  </si>
  <si>
    <t>UN Ave.cor.Bocobo St., Ermita,Mla.</t>
  </si>
  <si>
    <t>8/F Roofdeck</t>
  </si>
  <si>
    <t>5/F</t>
  </si>
  <si>
    <t xml:space="preserve">BDO-LUNETA-TM KALAW BUILDING (B)                            </t>
  </si>
  <si>
    <t>T,M.Kalawcor.Churruca Sts., Ermita, Manila</t>
  </si>
  <si>
    <t>6/F</t>
  </si>
  <si>
    <t xml:space="preserve">BDO-CM RECTO MORAYTA MANILA. MRDC BLDG. (B)                           </t>
  </si>
  <si>
    <t>Morayta cor.CM Recto Ave., Sampaloc, Manila</t>
  </si>
  <si>
    <t xml:space="preserve">BDO-T. ALONZO-ARRANQUE BLDG. (B)                           </t>
  </si>
  <si>
    <t>733 T. Alonzo St. Arranque, Sta. Cruz., Manila</t>
  </si>
  <si>
    <t xml:space="preserve"> 3/F</t>
  </si>
  <si>
    <t xml:space="preserve">BDO- REDEMPTORIST BACLARAN BLDG (B)                           </t>
  </si>
  <si>
    <t>Redemptorist Road, Baclaran, Paranaque</t>
  </si>
  <si>
    <t>2F</t>
  </si>
  <si>
    <t>San Juan</t>
  </si>
  <si>
    <t>SUNRISE CONDOMINIUM - SAN JUAN</t>
  </si>
  <si>
    <t>Sunrise Condominium, No. 224 Ortigas Ave., San Juan, M.M.</t>
  </si>
  <si>
    <t>4/F Unit 401</t>
  </si>
  <si>
    <t>PROVINCIAL</t>
  </si>
  <si>
    <t>P</t>
  </si>
  <si>
    <t>BDO- BACOLOD        PLAZA BR. (B)</t>
  </si>
  <si>
    <t>Araneta cor. Gonzaga Sts., Bacolod City</t>
  </si>
  <si>
    <t>2/F portion</t>
  </si>
  <si>
    <t xml:space="preserve">Isuzu </t>
  </si>
  <si>
    <t>Alterra 4x2 3.0</t>
  </si>
  <si>
    <t xml:space="preserve">46T </t>
  </si>
  <si>
    <t xml:space="preserve">Titanium Grey </t>
  </si>
  <si>
    <t>YDC 898</t>
  </si>
  <si>
    <t xml:space="preserve"> Dumptruck 10WH 10PC1</t>
  </si>
  <si>
    <t>UGG 870</t>
  </si>
  <si>
    <t xml:space="preserve">BDOLF Repoyard, Jaro, Iloilo City </t>
  </si>
  <si>
    <t>Suzuki</t>
  </si>
  <si>
    <t>APV 1.6 GLX</t>
  </si>
  <si>
    <t xml:space="preserve">Champagne Beige </t>
  </si>
  <si>
    <t>YDS 955</t>
  </si>
  <si>
    <t>Esteem Wagon</t>
  </si>
  <si>
    <t>175T</t>
  </si>
  <si>
    <t>HAU 217</t>
  </si>
  <si>
    <t xml:space="preserve">Toyota </t>
  </si>
  <si>
    <t>Corolla 1.3</t>
  </si>
  <si>
    <t>97T</t>
  </si>
  <si>
    <t>Dark Blue Mica</t>
  </si>
  <si>
    <t>UCD 738</t>
  </si>
  <si>
    <t>Fortuner G 4x2</t>
  </si>
  <si>
    <t xml:space="preserve">90T </t>
  </si>
  <si>
    <t xml:space="preserve">Freedom White </t>
  </si>
  <si>
    <t>YDD 765</t>
  </si>
  <si>
    <t>Land Cruiser</t>
  </si>
  <si>
    <t>not availa-ble</t>
  </si>
  <si>
    <t xml:space="preserve">Green </t>
  </si>
  <si>
    <t>KAY 416</t>
  </si>
  <si>
    <t>ESB- CM Recto Ave., Cagayan de Oro</t>
  </si>
  <si>
    <t>* A 5% deposit of the client's offer price is required upon submission of the offer to buy form. Checks must be payable to Banco de Oro.</t>
  </si>
  <si>
    <t xml:space="preserve">Nissan </t>
  </si>
  <si>
    <t>XTA 821</t>
  </si>
  <si>
    <t xml:space="preserve">Tucson CVVT 4x2 </t>
  </si>
  <si>
    <t>ZEA 236</t>
  </si>
  <si>
    <t xml:space="preserve">Ebony Black </t>
  </si>
  <si>
    <t xml:space="preserve">E240 Avantgarde </t>
  </si>
  <si>
    <t xml:space="preserve">Sentra GSX 1.6 L </t>
  </si>
  <si>
    <t xml:space="preserve">49T </t>
  </si>
  <si>
    <t>ZJH 308</t>
  </si>
  <si>
    <t>X-Trail 2.0L 4x2</t>
  </si>
  <si>
    <t>ZMK 995</t>
  </si>
  <si>
    <t xml:space="preserve">Cagayan </t>
  </si>
  <si>
    <t xml:space="preserve"> Eagle Ridge Subdivision, Amadeo Road, Brgy. Javalera, Gen. Trias, Cavite</t>
  </si>
  <si>
    <t xml:space="preserve">     Lot 62 Block 36</t>
  </si>
  <si>
    <t xml:space="preserve">     Lot 86 Block 36 </t>
  </si>
  <si>
    <t xml:space="preserve">     Lot 7 Block 41 </t>
  </si>
  <si>
    <t xml:space="preserve">     Lot 9 Block 41 </t>
  </si>
  <si>
    <t xml:space="preserve">     Lot 17 Block 41 </t>
  </si>
  <si>
    <t xml:space="preserve">     Lot 18 Block 51 </t>
  </si>
  <si>
    <t xml:space="preserve">     Lot 19 Block 60 </t>
  </si>
  <si>
    <t xml:space="preserve">     Lot 82 Block 107 </t>
  </si>
  <si>
    <t xml:space="preserve">     Lot 83 Block 107 </t>
  </si>
  <si>
    <t xml:space="preserve">     Lot 84 Block 107</t>
  </si>
  <si>
    <t xml:space="preserve">     Lot 85 Block 107 </t>
  </si>
  <si>
    <t xml:space="preserve">     Lot 86 Block 107 </t>
  </si>
  <si>
    <t xml:space="preserve">     Lot No. 4, Block 1</t>
  </si>
  <si>
    <t>Tierra El Pueblo, Tierra Nevada Subd. - Phase 2, Brgy. San Francisco, General Trias, Cavite</t>
  </si>
  <si>
    <t xml:space="preserve">     Lot No. 25</t>
  </si>
  <si>
    <t xml:space="preserve">     Lot No 32, Block 1</t>
  </si>
  <si>
    <t xml:space="preserve">     Lot No 33, Block 1</t>
  </si>
  <si>
    <t xml:space="preserve">     Lot No 37, Block 1</t>
  </si>
  <si>
    <t xml:space="preserve">     Lot No 75, Block 1</t>
  </si>
  <si>
    <t xml:space="preserve">     Lot No 11, Block 40</t>
  </si>
  <si>
    <t xml:space="preserve">     Lot No 2, Block 41</t>
  </si>
  <si>
    <t xml:space="preserve">     Lot No 4, Block 41</t>
  </si>
  <si>
    <t xml:space="preserve">     Lot No 6, Block 41</t>
  </si>
  <si>
    <t xml:space="preserve">     Lot No 12, Block 41</t>
  </si>
  <si>
    <r>
      <t xml:space="preserve">Caliraya Springs Mountain Subdivision (Golf Marina &amp; Leisure Community) </t>
    </r>
    <r>
      <rPr>
        <sz val="10"/>
        <rFont val="Arial"/>
        <family val="2"/>
      </rPr>
      <t>Bo. Talaongan, Cavinti, Laguna </t>
    </r>
  </si>
  <si>
    <t xml:space="preserve">     Lot 8 Blk. 11 </t>
  </si>
  <si>
    <t xml:space="preserve">     Lot 10 Blk. 13 </t>
  </si>
  <si>
    <t xml:space="preserve">     Lot 12 Blk. 14 </t>
  </si>
  <si>
    <t xml:space="preserve">     Lot 39 Blk. 39 </t>
  </si>
  <si>
    <t xml:space="preserve">     Lot 5 Blk. 44 </t>
  </si>
  <si>
    <t xml:space="preserve">     Lot 15 Blk. 29</t>
  </si>
  <si>
    <t xml:space="preserve">     Lot 40 Blk. 22 </t>
  </si>
  <si>
    <t xml:space="preserve">      Lot 43 Blk. 19</t>
  </si>
  <si>
    <t xml:space="preserve">Rizal </t>
  </si>
  <si>
    <r>
      <t>Tagaytay Tropical Greens Subd</t>
    </r>
    <r>
      <rPr>
        <sz val="10"/>
        <rFont val="Arial"/>
        <family val="2"/>
      </rPr>
      <t>. Ph. 1, Tagaytay City</t>
    </r>
  </si>
  <si>
    <t xml:space="preserve">     Lot 10, Blk 3, </t>
  </si>
  <si>
    <t xml:space="preserve">     Lot 11, Blk 6</t>
  </si>
  <si>
    <t xml:space="preserve">     Lot 13, Blk 6</t>
  </si>
  <si>
    <t xml:space="preserve">     Lot 13, Blk 9</t>
  </si>
  <si>
    <t xml:space="preserve">     Lot 16, Blk 11</t>
  </si>
  <si>
    <t xml:space="preserve">     Lot 18, Blk 11</t>
  </si>
  <si>
    <r>
      <t xml:space="preserve"> Crosswind Subdivision, </t>
    </r>
    <r>
      <rPr>
        <sz val="10"/>
        <rFont val="Arial"/>
        <family val="2"/>
      </rPr>
      <t>Brgy. Iruhin, Tagaytay City</t>
    </r>
  </si>
  <si>
    <t xml:space="preserve">    Lot 23, Blk 11</t>
  </si>
  <si>
    <t xml:space="preserve">     Lot 10 Block 1</t>
  </si>
  <si>
    <t xml:space="preserve">     Lot 15 Block 1 </t>
  </si>
  <si>
    <t xml:space="preserve">     Lot 16 Block 1</t>
  </si>
  <si>
    <t xml:space="preserve">     Lot 3 Block 2 </t>
  </si>
  <si>
    <t xml:space="preserve">     Lot 10 Block 4 </t>
  </si>
  <si>
    <t xml:space="preserve">     Lot No. 9, Block 1, Lavander Landing</t>
  </si>
  <si>
    <t>Bo. Mabato, Calamba</t>
  </si>
  <si>
    <t xml:space="preserve">    Lot 4 Block 14</t>
  </si>
  <si>
    <t xml:space="preserve">    Lot 5 Block 14 </t>
  </si>
  <si>
    <t>LIST OF PROPERTIES FOR SALE AS OF FEBRUARY 24, 2011</t>
  </si>
  <si>
    <t>List of Cars for Sale as of February 24, 2011</t>
  </si>
  <si>
    <t xml:space="preserve">Lot 14, Blk. 12  St. Christopher Estate Subd., Brgy. Matab-ang, Talisay Negros Occidental </t>
  </si>
  <si>
    <t xml:space="preserve">Lot 15, Blk. 12  St. Christopher Estate Subd., Brgy. Matab-ang, Talisay Negros Occidental </t>
  </si>
  <si>
    <t xml:space="preserve">Lot 16, Blk. 12  St. Christopher Estate Subd., Brgy. Matab-ang, Talisay Negros Occidental </t>
  </si>
  <si>
    <t xml:space="preserve">Lot 17, Blk. 12  St. Christopher Estate Subd., Brgy. Matab-ang, Talisay Negros Occidental </t>
  </si>
  <si>
    <r>
      <t>Trafalgar Square</t>
    </r>
    <r>
      <rPr>
        <sz val="10"/>
        <rFont val="Arial"/>
        <family val="2"/>
      </rPr>
      <t xml:space="preserve">, Bgy. Matab-ang, Talisay City, Negros Occidental </t>
    </r>
  </si>
  <si>
    <t xml:space="preserve">     Lot 6, Blk. 3</t>
  </si>
  <si>
    <t xml:space="preserve">     Lot 7, Blk. 3</t>
  </si>
  <si>
    <t xml:space="preserve">     Lot 9, Blk. 3</t>
  </si>
  <si>
    <t xml:space="preserve">     Lot 10, Blk. 3</t>
  </si>
  <si>
    <t xml:space="preserve">     Lot 11, Blk. 3</t>
  </si>
  <si>
    <t xml:space="preserve">     Lot 13, Blk. 3</t>
  </si>
  <si>
    <t xml:space="preserve">     Lot 14, Blk. 3</t>
  </si>
  <si>
    <t xml:space="preserve">     Lot 15, Blk. 3</t>
  </si>
  <si>
    <t xml:space="preserve">     Lot 9, Blk. 14</t>
  </si>
  <si>
    <t xml:space="preserve">     Lot 10, Blk. 4</t>
  </si>
  <si>
    <t xml:space="preserve">     Lot 11, Blk. 4</t>
  </si>
  <si>
    <t xml:space="preserve">     Lot 12, Blk. 4</t>
  </si>
  <si>
    <t xml:space="preserve">     Lot 13, Blk. 4</t>
  </si>
  <si>
    <t xml:space="preserve">     Lot 14, Blk. 4</t>
  </si>
  <si>
    <t xml:space="preserve">     Lot 15, Blk. 4</t>
  </si>
  <si>
    <t xml:space="preserve">     Lot 16, Blk. 4</t>
  </si>
  <si>
    <t xml:space="preserve">     Lot 3, Blk. 5</t>
  </si>
  <si>
    <t xml:space="preserve">     Lot 4, Blk. 5</t>
  </si>
  <si>
    <t xml:space="preserve">     Lot 5, Blk. 5</t>
  </si>
  <si>
    <t xml:space="preserve">     Lot 6, Blk. 5</t>
  </si>
  <si>
    <t xml:space="preserve">     Lot 7, Blk. 5</t>
  </si>
  <si>
    <t>Ormoc</t>
  </si>
  <si>
    <t xml:space="preserve">BDO- BACOLOD LACSON BLDG. (B)                           </t>
  </si>
  <si>
    <t>Lacson cor. Galo Sts.,  Bacolod City</t>
  </si>
  <si>
    <t>2F &amp; 3F</t>
  </si>
  <si>
    <t>Cebu City</t>
  </si>
  <si>
    <t xml:space="preserve">BDO-MAGALLANES - PLARIDEL BLDG. (B)                           </t>
  </si>
  <si>
    <t>Magallanes cor. Plaridel Streets, Cebu City</t>
  </si>
  <si>
    <t xml:space="preserve">BDO- NORTH RECLAMATION BLDG. (B)                           </t>
  </si>
  <si>
    <t>Juan Luna Cor J. De Vera Avenues, Cebu Port Central, Cebu City</t>
  </si>
  <si>
    <t>Mezz Flr. and 2F</t>
  </si>
  <si>
    <t>Davao</t>
  </si>
  <si>
    <t xml:space="preserve">BDO- MATI- DAVAO BLDG (B)                           </t>
  </si>
  <si>
    <t>Rizal cor. Mabini Sts., Mati, Davao Oriental</t>
  </si>
  <si>
    <t>Negros Occidental</t>
  </si>
  <si>
    <t xml:space="preserve">BDO- KABANKALAN NEGROS OCC, BLDG (B)                           </t>
  </si>
  <si>
    <t>Guanzon Ave., Kabankalan, Negros Occidental</t>
  </si>
  <si>
    <t>GF</t>
  </si>
  <si>
    <t xml:space="preserve">          Legend:</t>
  </si>
  <si>
    <t xml:space="preserve">with corrections </t>
  </si>
  <si>
    <t>additional units</t>
  </si>
  <si>
    <t xml:space="preserve">** Indicative rates only subject to change without prior notice, and Management reserves the right to withdraw any of </t>
  </si>
  <si>
    <t xml:space="preserve">items listed above without prior notice. </t>
  </si>
  <si>
    <t>ASSET MANAGEMENT GROUP</t>
  </si>
  <si>
    <t>RESIDENTIAL - HOUSE &amp; LOTS</t>
  </si>
  <si>
    <t>Property Address</t>
  </si>
  <si>
    <t>Lot Area</t>
  </si>
  <si>
    <t>Floor Area</t>
  </si>
  <si>
    <t>Indicative Price</t>
  </si>
  <si>
    <t>(sqms.)</t>
  </si>
  <si>
    <t>(Php)</t>
  </si>
  <si>
    <t xml:space="preserve">Caloocan </t>
  </si>
  <si>
    <t xml:space="preserve">Lot 23, Block 17, along Titan St., Sunriser Village, Llano Road, Caloocan City </t>
  </si>
  <si>
    <t>Las Piñas</t>
  </si>
  <si>
    <t>No. 5525 Victor Emmanuelle St. Italia 500, BF Resort Vill., Las Piñas City (under lease)</t>
  </si>
  <si>
    <t xml:space="preserve">No. 4134 Puerto Rico St., Brgy. Palanan, Makati City </t>
  </si>
  <si>
    <t>Muntinlupa</t>
  </si>
  <si>
    <t>Parañaque </t>
  </si>
  <si>
    <t xml:space="preserve">Lot Nos. 18 &amp; 20 Blk. 6 Nazareth St., Multinational Village, Brgy. Moonwalk, Parañaque City </t>
  </si>
  <si>
    <t xml:space="preserve">No. 81 Faith St., Dreamland Subdivision, Brgy. San Antonio, Parañaque City </t>
  </si>
  <si>
    <t>No. 1039 Mangga , Chico Street, Maxville Subdivision, Brgy. Sta. Lucia, Pasig City</t>
  </si>
  <si>
    <t>Lot 83 Block 79, Bighani Street, Lagro Subdivision, Novaliches, Quezon City</t>
  </si>
  <si>
    <t>Valenzuela </t>
  </si>
  <si>
    <t>Lot Nos. 26-D-1-A &amp; 26-D-1-B, No. 194 L. Urrutia St., Brgy. Arkong Bato, Valenzuela City </t>
  </si>
  <si>
    <t>Along the NW side of Pili St. Extension (formerly Macopa St.), Deato Subd., Sitio Bilog Brgy. Balangkas, Valenzuela City</t>
  </si>
  <si>
    <t>RESIDENTIAL  - TOWNHOUSES</t>
  </si>
  <si>
    <t xml:space="preserve">Unit No. 8, Sta. Teresita Street, Villa Donata Subdivision, Brgy. Alabang, Muntinlupa City </t>
  </si>
  <si>
    <t>Eastside Manor Townhomes,Windsor corner Rhine Sts.,C. Raymundo Ave., Maybunga, Pasig City</t>
  </si>
  <si>
    <t xml:space="preserve">Quezon City </t>
  </si>
  <si>
    <t xml:space="preserve">Unit 2 Saludes Townhomes, No. 263 Argao Drive, Brgy. Baesa / Balintawak, Quezon City </t>
  </si>
  <si>
    <t xml:space="preserve">Unit 3 Saludes Townhomes, No. 263 Argao Drive, Brgy. Baesa / Balintawak, Quezon City </t>
  </si>
  <si>
    <t>10-C Mozart St., Greenville Subd., Tandang Sora, Quezon City</t>
  </si>
  <si>
    <t xml:space="preserve"> </t>
  </si>
  <si>
    <t>RESIDENTIAL  - CONDOMINIUM UNITS</t>
  </si>
  <si>
    <r>
      <t xml:space="preserve">West Tower Condo - </t>
    </r>
    <r>
      <rPr>
        <sz val="10"/>
        <rFont val="Arial"/>
        <family val="2"/>
      </rPr>
      <t xml:space="preserve">Pres. Sergio Osmeña Highway cor. Hen. P. Garcia &amp; Hen. G. Del Pilar Sts., Bangkal, Makati City </t>
    </r>
  </si>
  <si>
    <t xml:space="preserve">            Unit 612 (with authority to sell)</t>
  </si>
  <si>
    <t xml:space="preserve">            Unit 2006</t>
  </si>
  <si>
    <t>Unit 2401, 24/F Antel Platinum Tower Condominium, # 154 Valero Street, Salcedo Village, Brgy. Bel-Air, Makati City (with 2 parking slots - 2BP-20 and 2BP-21)</t>
  </si>
  <si>
    <t xml:space="preserve">Unit 1607, Bel-Air Soho Condominium, Polaris Street, Brgy. Bel-Air, Makati City </t>
  </si>
  <si>
    <t>Unit 1604, Cityland Pasong Tamo Tower, Chino Roces Ave., Makati City</t>
  </si>
  <si>
    <t>Manila </t>
  </si>
  <si>
    <r>
      <t>Pearl of the Orient (Formerly Embassy Pointe Towe</t>
    </r>
    <r>
      <rPr>
        <sz val="11"/>
        <rFont val="Arial"/>
        <family val="2"/>
      </rPr>
      <t>r</t>
    </r>
    <r>
      <rPr>
        <sz val="10"/>
        <rFont val="Arial"/>
        <family val="2"/>
      </rPr>
      <t>) - Roxas Blvd., Malate, Manila</t>
    </r>
  </si>
  <si>
    <t xml:space="preserve">            Unit 14G </t>
  </si>
  <si>
    <t xml:space="preserve">            Unit 29 G </t>
  </si>
  <si>
    <t xml:space="preserve">            PS No. B2-30 </t>
  </si>
  <si>
    <t xml:space="preserve">            PS No. 4L-24 </t>
  </si>
  <si>
    <t xml:space="preserve">            PS No. 4L-25</t>
  </si>
  <si>
    <t xml:space="preserve">            PS No. 4L-26 &amp; 4L-27 </t>
  </si>
  <si>
    <t>12.50/slot</t>
  </si>
  <si>
    <t xml:space="preserve">            PS No. 5L-41 &amp; 5L-42 </t>
  </si>
  <si>
    <t xml:space="preserve">            PS No. 6L-21 </t>
  </si>
  <si>
    <t xml:space="preserve">            PS No. 7L-20 </t>
  </si>
  <si>
    <t xml:space="preserve">            PS No. 7L-21 </t>
  </si>
  <si>
    <t>Unit 7 Maruy Mansion, Yuseco St. (formerly Tayabas St.) corner Anacleto St., Sta. Cruz, Manila. </t>
  </si>
  <si>
    <t>Unit 402, 4/F Burgundy Westbay Tower, No. 820 P. Ocampo, Malate (with 1 assigned parking slot, No. U2F-15B)</t>
  </si>
  <si>
    <r>
      <t xml:space="preserve">Westgate Tower Condo - </t>
    </r>
    <r>
      <rPr>
        <sz val="11"/>
        <rFont val="Arial"/>
        <family val="2"/>
      </rPr>
      <t>Investment Drive, Madrigal Business Park, Alabang, Muntinlupa City</t>
    </r>
  </si>
  <si>
    <t xml:space="preserve">            PS No. 16 - 1st Basement Floor</t>
  </si>
  <si>
    <t xml:space="preserve">            PS Nos. 13,19,20 &amp; 21 - 2nd Basement Floor</t>
  </si>
  <si>
    <t>12.50 / slot</t>
  </si>
  <si>
    <t>300,000.00 / slot</t>
  </si>
  <si>
    <t xml:space="preserve">            PS No. 19 - 3rd Basement Floor</t>
  </si>
  <si>
    <r>
      <t>Washington Tower Condominium,</t>
    </r>
    <r>
      <rPr>
        <sz val="10"/>
        <rFont val="Arial"/>
        <family val="2"/>
      </rPr>
      <t xml:space="preserve"> Pacific Ave. corner Ocean Drive, Asiaworld City, Bgy. Tambo, Paranaque City </t>
    </r>
  </si>
  <si>
    <t xml:space="preserve">     Unit 16B  (with Parking Slot No. 25)</t>
  </si>
  <si>
    <t xml:space="preserve">     Unit 8B </t>
  </si>
  <si>
    <t xml:space="preserve">     Unit 10 B </t>
  </si>
  <si>
    <t xml:space="preserve">    2-B (with Parking Slot No. 1)</t>
  </si>
  <si>
    <t xml:space="preserve">    2-C (with Parking Slot No. 3)</t>
  </si>
  <si>
    <t xml:space="preserve">    3-B (with Parking Slot No. 2)</t>
  </si>
  <si>
    <t xml:space="preserve">    9-B (with Parking Slot No. 5) </t>
  </si>
  <si>
    <t xml:space="preserve">    9-C (with Parking Slot No. 4) </t>
  </si>
  <si>
    <r>
      <t>Makati South Hills Arcade</t>
    </r>
    <r>
      <rPr>
        <sz val="10"/>
        <rFont val="Arial"/>
        <family val="2"/>
      </rPr>
      <t>, East Service Road, Bgy. Balagbag, Paranaque City </t>
    </r>
  </si>
  <si>
    <t xml:space="preserve">            Unit 301</t>
  </si>
  <si>
    <t xml:space="preserve">            Unit 302 </t>
  </si>
  <si>
    <t xml:space="preserve">            Unit 307</t>
  </si>
  <si>
    <r>
      <t>Pacific Coast Plaza Condominium</t>
    </r>
    <r>
      <rPr>
        <sz val="10"/>
        <rFont val="Arial"/>
        <family val="2"/>
      </rPr>
      <t>, Villamar 1st St., Bgy. Tambo, Parañaque City. </t>
    </r>
  </si>
  <si>
    <t xml:space="preserve">           Unit 2102 </t>
  </si>
  <si>
    <t xml:space="preserve">           Unit 2103</t>
  </si>
  <si>
    <t xml:space="preserve">Pasay </t>
  </si>
  <si>
    <t xml:space="preserve">Unit 1861, Park Avenue Mansion, Park Ave., Pasay City (with Authority to Sell) </t>
  </si>
  <si>
    <t xml:space="preserve">Unit 1863, Park Avenue Mansion, Park Ave., Pasay City (with Authority to Sell) </t>
  </si>
  <si>
    <t xml:space="preserve">Pasig </t>
  </si>
  <si>
    <t>26/F, Tower F of the Renaissance 1000 Condominium, Meralco Ave., Brgy. San Antonio Pasig City (with 1 parking slot - Unit M-43)</t>
  </si>
  <si>
    <t xml:space="preserve">Wedgewood Estate, Eymard Drive, Brgy. Kristong Hari, Quezon City </t>
  </si>
  <si>
    <r>
      <t>Atherton Place Condominium</t>
    </r>
    <r>
      <rPr>
        <sz val="10"/>
        <rFont val="Arial"/>
        <family val="2"/>
      </rPr>
      <t>, Tomas Morato Ave. corner Don Roces Avenues, Brgy. Laging Handa Kamuning,Quezon City </t>
    </r>
  </si>
  <si>
    <t xml:space="preserve">          Unit 11-C</t>
  </si>
  <si>
    <t xml:space="preserve">          Unit 14-E</t>
  </si>
  <si>
    <r>
      <t>Sto. Nino Condominium.</t>
    </r>
    <r>
      <rPr>
        <sz val="10"/>
        <rFont val="Arial"/>
        <family val="2"/>
      </rPr>
      <t>, No. 17 East Riverside St. cor. Couper St., Brgy. Paraiso, San Francisco Del Monte, Quezon City </t>
    </r>
  </si>
  <si>
    <t xml:space="preserve">          Unit 102 </t>
  </si>
  <si>
    <t xml:space="preserve">          Unit 103 </t>
  </si>
  <si>
    <t xml:space="preserve">          Unit 104</t>
  </si>
  <si>
    <t xml:space="preserve">          Unit 302 </t>
  </si>
  <si>
    <t xml:space="preserve">          Unit 303 </t>
  </si>
  <si>
    <t xml:space="preserve">          Unit 401 </t>
  </si>
  <si>
    <t xml:space="preserve">          Unit 402</t>
  </si>
  <si>
    <t xml:space="preserve">          Unit 403</t>
  </si>
  <si>
    <t xml:space="preserve">          Unit 501</t>
  </si>
  <si>
    <t>Unit USO 803, 8th Floor Union Square One Condominium, No 145 15th Ave. Cubao (Brgy. Socorro) , Quezon City</t>
  </si>
  <si>
    <t>San Juan </t>
  </si>
  <si>
    <t xml:space="preserve">Unit 507, 5th Floor, Continental Court, No. 43 Annapolis St., Greenhills, San Juan, Metro Manila ( With Parking - Slot No. 15) </t>
  </si>
  <si>
    <t>Units 201 &amp; 202 Cypress Mansion Condominium Bldg., No. 352 P. Guevarra St., San Juan </t>
  </si>
  <si>
    <t>RESIDENTIAL  - VACANT LOTS</t>
  </si>
  <si>
    <t>500 to 1,278</t>
  </si>
  <si>
    <t>Please call for price</t>
  </si>
  <si>
    <t xml:space="preserve">Parañaque </t>
  </si>
  <si>
    <t>Pasay City </t>
  </si>
  <si>
    <t xml:space="preserve">Quezon City  </t>
  </si>
  <si>
    <t xml:space="preserve">Lots 3 &amp; 4 Paris and Florence St.Villa Viena, Neopolitan Subd., Quezon City (With Auhority to Sell) </t>
  </si>
  <si>
    <t>Tandang Manang St., Bgy. Parada, Valenzuela City </t>
  </si>
  <si>
    <t>No. 100 Juan Santiago Street Malanday, Valenzuela City</t>
  </si>
  <si>
    <t>Barangay Canumay West, Valenzuela City</t>
  </si>
  <si>
    <t>COMMERCIAL  - WITH IMPROVEMENTS</t>
  </si>
  <si>
    <t>Caloocan </t>
  </si>
  <si>
    <t>North Side of EDSA between Gen. Tinio and Asuncion Sts., Brgy. 81, Caloocan City (with authority to sell)</t>
  </si>
  <si>
    <t>No. 89 Gen. Pio Valenzuela St., Caloocan</t>
  </si>
  <si>
    <t xml:space="preserve">Malabon </t>
  </si>
  <si>
    <t xml:space="preserve">Lots 1 and 4, Blk. 2, corner of Gen. Luna and P.S. Lacson Sts., Brgy. San Agustin, Malabon City </t>
  </si>
  <si>
    <t>No.4514 Valenzuela St., Sta. Mesa, Manila </t>
  </si>
  <si>
    <t>Quezon City </t>
  </si>
  <si>
    <t xml:space="preserve">No. 1240 E. Delos Santos (EDSA), within the Dist. Of Balintawak (Brgy. A. Samson), Quezon City </t>
  </si>
  <si>
    <t xml:space="preserve">B DO  Building, Aurora Blvd., Corner La Salle Street, Cubao, Quezon City </t>
  </si>
  <si>
    <t xml:space="preserve">L7 B K-62 Edsa Bgy West Kamias, Quezon City (under lease) </t>
  </si>
  <si>
    <t>COMMERCIAL  - CONDOMINIUM UNITS</t>
  </si>
  <si>
    <t xml:space="preserve">Cityland 10 Condominium Tower 1, Valero Corner H.V. De la Costa St., Salcedo Village, Makati City </t>
  </si>
  <si>
    <r>
      <t xml:space="preserve">Pacific Star Building </t>
    </r>
    <r>
      <rPr>
        <sz val="10"/>
        <rFont val="Arial"/>
        <family val="2"/>
      </rPr>
      <t xml:space="preserve">Makati Ave cor. G.Puyat Ave., Makati City </t>
    </r>
  </si>
  <si>
    <t xml:space="preserve">          Unit 801  (under lease; parking sold separately) </t>
  </si>
  <si>
    <t xml:space="preserve">          Unit 802  (under lease; parking sold separately) </t>
  </si>
  <si>
    <t xml:space="preserve">          Unit 803 (under lease; parking sold separately) </t>
  </si>
  <si>
    <t xml:space="preserve">          Unit 804 (under lease; parking sold separately) </t>
  </si>
  <si>
    <t xml:space="preserve">          Unit 805 (under lease;  parking sold separately) </t>
  </si>
  <si>
    <r>
      <t xml:space="preserve">Fedman Suites Condominium </t>
    </r>
    <r>
      <rPr>
        <sz val="10"/>
        <rFont val="Arial"/>
        <family val="2"/>
      </rPr>
      <t xml:space="preserve"> Unit Nos. 802 - 803, 8/F , Salcedo Street, Legaspi Village, Makati City </t>
    </r>
  </si>
  <si>
    <r>
      <t xml:space="preserve">Fedman Suites Condominium </t>
    </r>
    <r>
      <rPr>
        <sz val="10"/>
        <rFont val="Arial"/>
        <family val="2"/>
      </rPr>
      <t xml:space="preserve">Unit Nos. 307 and 311, 3/F ,Salcedo Street, Legaspi Village, Makati City </t>
    </r>
  </si>
  <si>
    <r>
      <t>State Centre Condominium</t>
    </r>
    <r>
      <rPr>
        <sz val="10"/>
        <rFont val="Arial"/>
        <family val="2"/>
      </rPr>
      <t>, No. 333 Juan Luna corner Ingreso, Reyna and Muelle de Binondo Sts., Binondo, Manila </t>
    </r>
  </si>
  <si>
    <t xml:space="preserve">         Unit 912 </t>
  </si>
  <si>
    <t xml:space="preserve">         Unit 915</t>
  </si>
  <si>
    <t>Muntinlupa </t>
  </si>
  <si>
    <t xml:space="preserve">          Unit 1901 </t>
  </si>
  <si>
    <t xml:space="preserve">          Unit 1902</t>
  </si>
  <si>
    <t xml:space="preserve">          Unit 1903 </t>
  </si>
  <si>
    <t xml:space="preserve">          Unit 1904 </t>
  </si>
  <si>
    <t xml:space="preserve">          Unit 1905 </t>
  </si>
  <si>
    <t xml:space="preserve">          Unit 2001  </t>
  </si>
  <si>
    <t xml:space="preserve">          Unit 2002  </t>
  </si>
  <si>
    <t xml:space="preserve">          Unit 2003  </t>
  </si>
  <si>
    <t xml:space="preserve">          Unit 2004</t>
  </si>
  <si>
    <t xml:space="preserve">          Unit 2005 </t>
  </si>
  <si>
    <t xml:space="preserve">          P-801  </t>
  </si>
  <si>
    <t xml:space="preserve">          P-802   </t>
  </si>
  <si>
    <t xml:space="preserve">          P-803</t>
  </si>
  <si>
    <t xml:space="preserve">          P-804 </t>
  </si>
  <si>
    <t xml:space="preserve">          P-805  </t>
  </si>
  <si>
    <t xml:space="preserve">          P-806   </t>
  </si>
  <si>
    <t xml:space="preserve">          P-807  </t>
  </si>
  <si>
    <t xml:space="preserve">          P-808   </t>
  </si>
  <si>
    <t xml:space="preserve">          P-809 </t>
  </si>
  <si>
    <t xml:space="preserve">          P-810 </t>
  </si>
  <si>
    <t xml:space="preserve">          P-811  </t>
  </si>
  <si>
    <t xml:space="preserve">          P-812  </t>
  </si>
  <si>
    <t xml:space="preserve">          P-813   </t>
  </si>
  <si>
    <t xml:space="preserve">          P-814 </t>
  </si>
  <si>
    <t xml:space="preserve">          P-815   </t>
  </si>
  <si>
    <t xml:space="preserve">          P-816 </t>
  </si>
  <si>
    <t xml:space="preserve">          P-817  </t>
  </si>
  <si>
    <t xml:space="preserve">          P-818   </t>
  </si>
  <si>
    <r>
      <t>Isabelle Garden Commercial South Center Point Condominium</t>
    </r>
    <r>
      <rPr>
        <sz val="10"/>
        <rFont val="Arial"/>
        <family val="2"/>
      </rPr>
      <t>, E. Rodriguez Ave., Brgy. Moonwalk, Parañaque City</t>
    </r>
  </si>
  <si>
    <t xml:space="preserve">          Unit 5A </t>
  </si>
  <si>
    <t xml:space="preserve">          Unit 5B</t>
  </si>
  <si>
    <t xml:space="preserve">          Unit 8B</t>
  </si>
  <si>
    <t xml:space="preserve">          Unit 9B </t>
  </si>
  <si>
    <t xml:space="preserve">          Unit 10B</t>
  </si>
  <si>
    <r>
      <t xml:space="preserve">One Magnificent Mile-Citra Condominium </t>
    </r>
    <r>
      <rPr>
        <sz val="10"/>
        <rFont val="Arial"/>
        <family val="2"/>
      </rPr>
      <t>San Miguel Ave., Bo. Oranbo Pasig</t>
    </r>
  </si>
  <si>
    <t xml:space="preserve">          Unit 1901 ( under  lease-limited viewing)</t>
  </si>
  <si>
    <t xml:space="preserve">          Unit 1902 ( under lease -limited viewing)</t>
  </si>
  <si>
    <t xml:space="preserve">          Unit 1904 (under lease-limited viewing)</t>
  </si>
  <si>
    <r>
      <t>Philippine Stock Exchange Center (formerly Tektite Towers)</t>
    </r>
    <r>
      <rPr>
        <sz val="10"/>
        <rFont val="Arial"/>
        <family val="2"/>
      </rPr>
      <t xml:space="preserve"> West Tower, Exchange Road cor. Pearl Dr., Ortigas Center, Pasig City  </t>
    </r>
  </si>
  <si>
    <t>Unit W-0403   (under lease ; with 5 parking slots at Basement 5, slots 5266 to 5270) </t>
  </si>
  <si>
    <t>Unit W-0405   (under lease ; with 2 parking slots at Basement 5, slots P505 &amp; 506) </t>
  </si>
  <si>
    <t>Unit W-0406  (under lease ; with 2 parking slots at Basement 5, slots 5249 &amp; 5265) </t>
  </si>
  <si>
    <t>Unit W-0407 (with 2 parking slots at Basement 5, slots P527 &amp; 528)</t>
  </si>
  <si>
    <t>Unit W-0408   (under lease;  with 4 parking slots at Basement 5 - slots 5259 to 5262 )</t>
  </si>
  <si>
    <t xml:space="preserve">Mezzanine Shop 4, Goldland Tower Cond., # 10 Eisenhower St., Brgy. West Crame, San Juan City </t>
  </si>
  <si>
    <t>COMMERCIAL  - VACANT LOTS</t>
  </si>
  <si>
    <t xml:space="preserve">Mandaluyong </t>
  </si>
  <si>
    <t xml:space="preserve">No. 8377 Dr. A. Santos Ave. (formerly Sucat Road) Brgy. San Dionicio, Parañaque City (commercial / industrial) </t>
  </si>
  <si>
    <t>Lot 171-C-1-B-1 and Lot 1, Brgy. Nagkakaisang Nayon, Novaliches, Quezon City </t>
  </si>
  <si>
    <t xml:space="preserve">Lots A, B and G-6-A, MacArthur Highway, Bo. Malanday, Valenzuela City </t>
  </si>
  <si>
    <t>INDUSTRIAL  - WITH IMPROVEMENTS</t>
  </si>
  <si>
    <t>Malabon</t>
  </si>
  <si>
    <t xml:space="preserve">Lot 9-A Goldendale Ave., corner Platinum Avenue, Goldendale Industrial Subdivision Brgy. Tinajeros, Malabon City </t>
  </si>
  <si>
    <t xml:space="preserve">Goldendale Ave., Goldendale Industrial Subdivision 2, Brgy. Tinajeros, Malabon City </t>
  </si>
  <si>
    <t xml:space="preserve">Lot Nos. 1-B-2 and No. 1-C, West Service Road, South Luzon Expressway, (Pres. Sergio Osmeña Highway), corner Sunvalley Drive, Brgy. La Huerta, Parañaque City </t>
  </si>
  <si>
    <t>Lots 1-B &amp; 3, Pacencia Cruz Compound, Brgy. Maybunga, Pasig City  (Industrial / Residential ) **</t>
  </si>
  <si>
    <t xml:space="preserve">No. 20 Marton Road, Brgy. Canumay East, Valenzuela City </t>
  </si>
  <si>
    <t>Lots 45-A to 45-I, Southeast side of M.H. del Pilar St., Arkong Bato Road, Brgy. Arkong Bato, Valenzuela City </t>
  </si>
  <si>
    <t>Pasolo Road, Bgy. Pasolo, Valenzuela City </t>
  </si>
  <si>
    <t xml:space="preserve">31 F. Santiago St., Brgy. Parada, Valenzuela (with Authority to Sell) </t>
  </si>
  <si>
    <t>INDUSTRIAL  - VACANT LOTS</t>
  </si>
  <si>
    <t>No. 10 T. Santiago St., Brgy Veinte Reales St., Valenzuela City</t>
  </si>
  <si>
    <t xml:space="preserve">         Lot 1, Blk. 5</t>
  </si>
  <si>
    <t xml:space="preserve">         Lot 1, Blk.  13</t>
  </si>
  <si>
    <t xml:space="preserve">         Lot 2, Blk. 11</t>
  </si>
  <si>
    <t xml:space="preserve">         Lot 2, Blk. 16</t>
  </si>
  <si>
    <t xml:space="preserve">         Lot 1, Blk. 3</t>
  </si>
  <si>
    <t xml:space="preserve">         Lot 2, Blk. 3</t>
  </si>
  <si>
    <t xml:space="preserve">         Lot 2, Blk. 13</t>
  </si>
  <si>
    <t xml:space="preserve">         Lot 3, Blk. 13</t>
  </si>
  <si>
    <t xml:space="preserve">You may visit our office at : </t>
  </si>
  <si>
    <t xml:space="preserve">BDO Asset Management Group / Sales Department </t>
  </si>
  <si>
    <t>25/F, Pacific Star Building, Sen. Gil Puyat Ave., corner Makati Ave., Makati City</t>
  </si>
  <si>
    <t>Note:</t>
  </si>
  <si>
    <t>* Sale shall be on "as is where is" basis.</t>
  </si>
  <si>
    <t>* Prices are subject to change without prior notice.</t>
  </si>
  <si>
    <t>* All offers are subject to Management approval.</t>
  </si>
  <si>
    <t>*  Interest rates are based on prevailing rate at time of availment.</t>
  </si>
  <si>
    <t>* Lease offers welcome for all condominium units listed except those under "With Authority to Sell". Please call for price.</t>
  </si>
  <si>
    <t>* Where applicable, prices are exclusive of VAT</t>
  </si>
  <si>
    <t>LUZON</t>
  </si>
  <si>
    <t>RESIDENTIAL  - HOUSE &amp; LOTS</t>
  </si>
  <si>
    <t>Excom Approved Indicative Price (Php)</t>
  </si>
  <si>
    <t>Indicative Price (Php)</t>
  </si>
  <si>
    <t>Advertised Indicative Price (Php)</t>
  </si>
  <si>
    <t>Increase by 3.875%</t>
  </si>
  <si>
    <t xml:space="preserve">Baguio </t>
  </si>
  <si>
    <t>No. 75 Poblete Extension, South Drive, Baguio City</t>
  </si>
  <si>
    <t>1</t>
  </si>
  <si>
    <t>Batangas</t>
  </si>
  <si>
    <t>Lot Nos. 19 &amp; 21, Block 5  located along Lt. Marcos St., GUV Subdivision, Brgy. San Antonio (now Sto. Niño), San Pascual, Batangas</t>
  </si>
  <si>
    <t>2</t>
  </si>
  <si>
    <t>Unit No. 2-D, Wyndham Hills Fantasy World, Lemery, Batangas (Inclusive of Fantasy World Membership  - with authority to sell)</t>
  </si>
  <si>
    <t>3</t>
  </si>
  <si>
    <t>No. 16 Kenyir St., Lakeview Heights, Tagaytay Midlands, Brgy. Tranca (Aya), Talisay, Batangas</t>
  </si>
  <si>
    <t>Bulacan</t>
  </si>
  <si>
    <t>Lot nos. 1542-H- 1 and 1542-H-2 located  along Cagayan Valley Road, Brgy. Sampaloc, San Rafael, Bulacan (residential / commercial / agricultural)</t>
  </si>
  <si>
    <t>4</t>
  </si>
  <si>
    <t xml:space="preserve">Lots 2411-A-2, 2411-B-2, 2411-C-2, 2411-C-1, 2412-A-4-B-8, 2412-A-4-B-9, 2411-B-1 and 2411-A-1, Baliuag, Candaba Road (B.S. Aquino Ave., Ext), Brgy. San Roque, Baliuag, Bulacan </t>
  </si>
  <si>
    <t>5</t>
  </si>
  <si>
    <t xml:space="preserve">No. 505 NIA Road, Brgy. Bonga Mayor, Bustos, Bulacan (residential / commercial) </t>
  </si>
  <si>
    <t>6</t>
  </si>
  <si>
    <t>No. 3073  Sampaguita St., Masagana Homes Subdivision, Phase 2, Brgy. San Francisco, Bulacan, Bulacan</t>
  </si>
  <si>
    <t>7</t>
  </si>
  <si>
    <t xml:space="preserve">Lot 40 Block 71, Mary St., Metrogate Subd., Brgy. Lambakin, Marilao, Bulacan </t>
  </si>
  <si>
    <t xml:space="preserve">No. 562 Bonifacio Cruz (Tubao) Street, Brgy. Sulucan, Angat, Bulacan </t>
  </si>
  <si>
    <t>9</t>
  </si>
  <si>
    <t xml:space="preserve">6 contiguous vacant lots identified as lots 5235-G, 5235-H, 5232-E-1 up to 5232-E-4 located on the NE side of the National Highway, Brgy. San Isidro, Ormoc City </t>
  </si>
  <si>
    <r>
      <t xml:space="preserve">Trinity Plaza - </t>
    </r>
    <r>
      <rPr>
        <sz val="10"/>
        <rFont val="Arial"/>
        <family val="2"/>
      </rPr>
      <t xml:space="preserve"> Gonzales Compound near Gorordo Ave.</t>
    </r>
  </si>
  <si>
    <t xml:space="preserve">          Unit 103  (w/ Lease)</t>
  </si>
  <si>
    <t xml:space="preserve">          Unit 101 </t>
  </si>
  <si>
    <t>AGRICULTURAL  -VACANT LOTS</t>
  </si>
  <si>
    <t>Capiz</t>
  </si>
  <si>
    <t>Bgy. Butacal, Panay, Capiz </t>
  </si>
  <si>
    <t xml:space="preserve">Lot No. 1053 Tayud, Lilo-an, Cebu City (with Authority to Sell) </t>
  </si>
  <si>
    <t>Leyte</t>
  </si>
  <si>
    <t xml:space="preserve">SE of an unnamed Old Provincial Road, Brgy. Carbasana, Brgy. Maribong and Brgy. Alogmawa, Calinog and Lambunao, Iloilo </t>
  </si>
  <si>
    <t>INDUSTRIAL- VACANT LOTS</t>
  </si>
  <si>
    <t>Lot 3953 New Cebu Township One, Bo. Cantao-An and Cogon, Naga</t>
  </si>
  <si>
    <t>Lot 3946 New Cebu Township One, Bo. Cantao-An and Cogon, Naga</t>
  </si>
  <si>
    <t>Lot 3949 New Cebu Township One, Bo. Cantao-An and Cogon, Naga</t>
  </si>
  <si>
    <t>Lot 9098 New Cebu Township One, Bo. Cantao-An and Cogon, Naga</t>
  </si>
  <si>
    <t>52</t>
  </si>
  <si>
    <t>Lot 3685 New Cebu Township One, Bo. Cantao-An and Cogon, Naga</t>
  </si>
  <si>
    <t>53</t>
  </si>
  <si>
    <t>Lot 9111 New Cebu Township One, Bo. Cantao-An and Cogon, Naga</t>
  </si>
  <si>
    <t>54</t>
  </si>
  <si>
    <t>Lot 3957 New Cebu Township One, Bo. Cantao-An and Cogon, Naga</t>
  </si>
  <si>
    <t>55</t>
  </si>
  <si>
    <t>Lot 2 New Cebu Township One, Bo. Cantao-An and Cogon, Naga</t>
  </si>
  <si>
    <t>56</t>
  </si>
  <si>
    <t>Lot 3 New Cebu Township One, Bo. Cantao-An and Cogon, Naga</t>
  </si>
  <si>
    <t>57</t>
  </si>
  <si>
    <t xml:space="preserve">National Road, within Barangay Tabao-Baybay, San Enrique, Negros Ocidental </t>
  </si>
  <si>
    <t>MINDANAO</t>
  </si>
  <si>
    <t xml:space="preserve">Davao </t>
  </si>
  <si>
    <t>Lot 87, Blk. 22  Molave St. Nova Tierra Village, Lanang, Davao City </t>
  </si>
  <si>
    <t xml:space="preserve">SE side of Davao-Digos National Highway, Brgy. Lizada, Toril District, Davao City </t>
  </si>
  <si>
    <t xml:space="preserve">No. 61 Cariñosa St., Lanzona Subd., Matina, Davao, City (with Authority to Sell) </t>
  </si>
  <si>
    <t>Maguindanao</t>
  </si>
  <si>
    <t xml:space="preserve">NE corner of Juliano Avenue and Purok Banas Street, Rosary Heights, Mother Barangay (Bo. Colina) Cotabato City </t>
  </si>
  <si>
    <t xml:space="preserve">Lots 20, 24, 25, 26 and 27 located along Ilang - Ilang Street, Poblacion, Buluan, Maguindanao </t>
  </si>
  <si>
    <t xml:space="preserve">Lot 3, Block 38 Pastor Kimpo St., Brgy. Rosary Heights 13, Cotabato City </t>
  </si>
  <si>
    <t>Misamis Oriental </t>
  </si>
  <si>
    <t>Lot 39, Blk. 1 Sapphire Street, Golden Village, Carmen, Cagayan de Oro City </t>
  </si>
  <si>
    <t>South Cotabato</t>
  </si>
  <si>
    <t xml:space="preserve">Lot 896-D-9-C-9 located along Sinai St., Dacera Subd., within Dadiangas Heights, Barrio City Heights, General Santos City </t>
  </si>
  <si>
    <t>Unnamed Road, Fernandez Subd., Calumpang, General Santos City </t>
  </si>
  <si>
    <t>Sultan Kudarat </t>
  </si>
  <si>
    <t>Lot 6-D-7  Akang Street, Kalawag III, Poblacion, Isulan, Sultan Kudarat </t>
  </si>
  <si>
    <t>Bukidnon</t>
  </si>
  <si>
    <t xml:space="preserve">Lot 22, Blk. 10, Juanilla Subd. Brgy. Poblacion, Valencia City, Bukidnon </t>
  </si>
  <si>
    <t xml:space="preserve">Lot 7121, East of Unnamed Road, Poblacion, Valencia, Bukidnon </t>
  </si>
  <si>
    <t>Lot 70-I, Digos-Malalag National Highway, Brgy. Bagumbayan, Malalag, Davao Del Sur</t>
  </si>
  <si>
    <t xml:space="preserve">Upper Sta. Cruz, Tibungco, Davao City </t>
  </si>
  <si>
    <t xml:space="preserve">Lot No. 31, Gallera de Oro Subd., Brgy. Gallera, Davao City </t>
  </si>
  <si>
    <t xml:space="preserve">Lot No. 32, Gallera de Oro Subd., Brgy. Gallera, Davao City </t>
  </si>
  <si>
    <t>Lot 725-B-10-B-1-F Lim St., Toril Davao City</t>
  </si>
  <si>
    <t>Davao Del Norte</t>
  </si>
  <si>
    <t>Lots 1-6 , Purok Lemonsito, Circumferential Road, Brgy. Mankilam, Tagum City (residential / agricultural)</t>
  </si>
  <si>
    <t xml:space="preserve">SW side of Tagum-Mati Natonal Highway, Brgy. Apokon Tagum City, Davao del Norte </t>
  </si>
  <si>
    <t>Lot No. 4419-E, Brgy. Canocotan, Tagum City, Davao del Norte</t>
  </si>
  <si>
    <t>Lot 1 Block 8, Gamao Subdivision, Brgy. San Francisco, Panabo City, Davao del Norte</t>
  </si>
  <si>
    <t>Lot 14 Block 8, Gamao Subdivision, Brgy. San Francisco, Panabo City, Davao del Norte</t>
  </si>
  <si>
    <t>Lot 14 Block 20, Gamao Subdivision, Brgy. San Francisco, Panabo City, Davao del Norte</t>
  </si>
  <si>
    <t>Lot 15 Block 20, Gamao Subdivision, Brgy. San Francisco, Panabo City, Davao del Norte</t>
  </si>
  <si>
    <t>Lot 16 Block 20   Gamao Subdivision, Brgy. San Francisco, Panabo City, Davao del Norte</t>
  </si>
  <si>
    <t xml:space="preserve">Lot 1783-H-5, Purok Café, Brgy. Visayan Village, Tagum City </t>
  </si>
  <si>
    <t>Lot 3-B-6, Purok Cogon, Brgy. Visayan Village, Tagum City  (residential / agricultural)</t>
  </si>
  <si>
    <t>Lot 3-B-7, Purok Cogon, Brgy. Visayan Village, Tagum City  (residential / agricultural)</t>
  </si>
  <si>
    <t>Lot 3-B-8, Purok Cogon, Brgy. Visayan Village, Tagum City  (residential / agricultural)</t>
  </si>
  <si>
    <t>Lot 3-B-9, Purok Cogon, Brgy. Visayan Village, Tagum City  (residential / agricultural)</t>
  </si>
  <si>
    <t>Lot 3-B-10, Purok Cogon, Brgy. Visayan Village, Tagum City   (residential / agricultural)</t>
  </si>
  <si>
    <t>Lanao Del Norte</t>
  </si>
  <si>
    <t>Pala-O, Iligan City </t>
  </si>
  <si>
    <t>Lot No. 1993-D-3, Gov. Gutierrez Ave., Bo. Colina (Rosary Hts-7), Cotabato City (residential / commercial)</t>
  </si>
  <si>
    <t xml:space="preserve">Corner of 6th Street Don E. Sero Subd., Rosario Heights 5 Cotabato City </t>
  </si>
  <si>
    <t>Misamis Occidental</t>
  </si>
  <si>
    <t xml:space="preserve">Lot 9474-B-2 Agora, Brgy. Carangan, Ozamis City </t>
  </si>
  <si>
    <t>Bacolod, Ozamiz City </t>
  </si>
  <si>
    <t>Misamis Oriental</t>
  </si>
  <si>
    <t>Zone 8, Bulua Cagayan De Oro</t>
  </si>
  <si>
    <t xml:space="preserve">North Cotabato </t>
  </si>
  <si>
    <t xml:space="preserve">Poblacion 3, Pigcawayan, North Cotabato </t>
  </si>
  <si>
    <t xml:space="preserve">Lot 1202-B-5 located along an unnamed road, interior portion of Poblacion 8, Midsayap, North Cotabato </t>
  </si>
  <si>
    <t xml:space="preserve">South Cotabato </t>
  </si>
  <si>
    <t>Gensan - Kiamba National Highway, Cahilsot Subd., Brgy. Calumpang, General Santos City</t>
  </si>
  <si>
    <t>Lot 13 Block 7, Pantua Village, Zone III, Koronadal City, South Cotabato</t>
  </si>
  <si>
    <t>Lots 4-B and 4-D, Provincial Road, Poblacion, Lake Sebu, South Cotabato</t>
  </si>
  <si>
    <t xml:space="preserve">Lot No. 116-H located along an unnamed road, within Brgy. Sinawal / Apupong, General Santos City </t>
  </si>
  <si>
    <t>Bgy. Tambler, General Santos City </t>
  </si>
  <si>
    <t>Purok Cahilsot, Calumpang, General Santos City </t>
  </si>
  <si>
    <t>Lot no. 2-A-5, Brgy. Calumpang, General Santos City</t>
  </si>
  <si>
    <t>NE Side of  an Unnamed Road, San Pablo Tacurong, Sultan Kudarat </t>
  </si>
  <si>
    <t xml:space="preserve">Lots 7-D and 9 located along an unnamed road, within Brgy. San Pablo, Tacurong City </t>
  </si>
  <si>
    <t xml:space="preserve">Lot 485-I-4, Purok Liwayway, Brgy. San Pablo, Tacurong City </t>
  </si>
  <si>
    <t xml:space="preserve">NW side of Unnamed Road (lot 629-D-5-c)of the main subdivisions road (Lot 629-D-10-B), Panes Subdvision, Purok Daisy, New Isabela, Tacurong City </t>
  </si>
  <si>
    <t xml:space="preserve">SE side of undeveloped portion of the main subdivisions road (Lot 629-D-10-B), Panes Subdvision, Purok Daisy, New Isabela, Tacurong City </t>
  </si>
  <si>
    <t>Zamboanga Del Sur</t>
  </si>
  <si>
    <t>Along National Highway, Baga, Naga, Zamboanga del Sur </t>
  </si>
  <si>
    <t>RESIDENTIAL / COMMERCIAL LOTS WITH IMPROVEMENTS</t>
  </si>
  <si>
    <t xml:space="preserve">Souh Cotabato </t>
  </si>
  <si>
    <t xml:space="preserve">Lots B and C, Brgy. Simsiman, Norala, South Cotabato </t>
  </si>
  <si>
    <t xml:space="preserve">No. 6 Lawaan St., Brgy. New Isabela, Tacurong, Sultan Kudarat </t>
  </si>
  <si>
    <t>Zamboanga del Sur</t>
  </si>
  <si>
    <t>Maria Clara Lobregat (MCLL) Highway, Brgy, Guiwan, Zamboanga City</t>
  </si>
  <si>
    <t>Cagayan de Oro</t>
  </si>
  <si>
    <t>C.M. Recto Ave., Brgy 26, Cagayan de Oro City</t>
  </si>
  <si>
    <t xml:space="preserve">Lots 1641-C-1-C-4, 5, 6 &amp; 7 located at the cor. Of Sto. Niño - Surralah Highway, Alunan St and an unnamed road, Sitio Pidean, Poblacion, Sto. Niño, South Cotabato </t>
  </si>
  <si>
    <t>Lot 8, Blk. 1, Ramirez St., Kalawag III, Isulan, Sultan Kudarat</t>
  </si>
  <si>
    <t>Lot 6023, Pls-73 Alunan Highway, PoblacionTacurong, Province of Sultan Kudarat</t>
  </si>
  <si>
    <t xml:space="preserve">COMMERCIAL  -VACANT LOTS </t>
  </si>
  <si>
    <t xml:space="preserve">SE Side of CM Recto St., (formerly Calle Claveria), Brgy. 38, Poblacion Davao City </t>
  </si>
  <si>
    <t>Davao del Norte</t>
  </si>
  <si>
    <t>Lot 3,  Purok Cafe, Brgy. Visayan Village, Tagum City</t>
  </si>
  <si>
    <t xml:space="preserve">Lot 3-G-11, Purok Buli, Visayan Village, Tagum City </t>
  </si>
  <si>
    <t xml:space="preserve">Misamis Occidental </t>
  </si>
  <si>
    <t xml:space="preserve">Lots 1 &amp; 3, National Highway, Brgy. Bagacay, Ozamis City </t>
  </si>
  <si>
    <t xml:space="preserve">Corner of Road Lot no. 5, within Brgy. Ilang, Davao City (with machineries and equipment) </t>
  </si>
  <si>
    <t xml:space="preserve">Lot 93, Brgy. Mulig, Toril, Davao </t>
  </si>
  <si>
    <t xml:space="preserve">Lot Nos.  6732-E, 6732-F-1 and 6732-F-2 along Tacurong- Koronadal National Highway, within Brgy. San Pablo, Tacurong City </t>
  </si>
  <si>
    <t xml:space="preserve">Lots 402-D-2-B-8 and 403-C-1-C-1, National Highway, Poblacion, Tacurong City, Sultan Kudarat </t>
  </si>
  <si>
    <t>Lot A-2-A, Gensan-Koronodal National Highway, Brgy. Labangal (Makar Wharf Area), Gen. Santos City</t>
  </si>
  <si>
    <t>SE Side of the National Highway and West Side of an Unnamed Road, Brgy.  Calumpang, General Santos</t>
  </si>
  <si>
    <t>Bgy. Roxas, Sto Niño, South Cotabato </t>
  </si>
  <si>
    <t xml:space="preserve">Sultan Kudarat </t>
  </si>
  <si>
    <t xml:space="preserve">Lot 2-G, Empig and Limson St., Brgy. Saliao, Esperanza, Sultan Kudarat </t>
  </si>
  <si>
    <t xml:space="preserve">Lot 2-D, Empig and Limson St., Brgy. Saliao, Esperanza, Sultan Kudarat </t>
  </si>
  <si>
    <t>Section 8-A, Maria Cristina Gardens, Bgy. Sta. Filomena, Iligan City </t>
  </si>
  <si>
    <t>Cagayan de Oro Gardens - Brgy Lumba, Cagayan de Oro City</t>
  </si>
  <si>
    <t>Section 18 Zamboanga Memorial Gardens, Bgy. Sinunac, Zamboanga City </t>
  </si>
  <si>
    <t xml:space="preserve">SUBDIVISION PROPERTIES AND JOINT VENTURE PROJECTS </t>
  </si>
  <si>
    <t>RESIDENTIAL PROPERTIES UNDER JOINT VENTURE- RESIDENTIAL CONDOMINIUM UNITS</t>
  </si>
  <si>
    <r>
      <t xml:space="preserve">Avida Towers Makati - West </t>
    </r>
    <r>
      <rPr>
        <sz val="10"/>
        <rFont val="Arial"/>
        <family val="2"/>
      </rPr>
      <t xml:space="preserve"> (27  storey  Condominium ) - Corners of Malugay, Yakal and Lumbayao Sts., Makati City</t>
    </r>
  </si>
  <si>
    <t>21 to 108</t>
  </si>
  <si>
    <t>1,500,000.00 to 5,800,000.00</t>
  </si>
  <si>
    <r>
      <t xml:space="preserve">River front Residences </t>
    </r>
    <r>
      <rPr>
        <sz val="10"/>
        <rFont val="Arial"/>
        <family val="2"/>
      </rPr>
      <t>(5 Storey Medium Rise Condominium) - Sixto Ave., Brgy Caniogan, Pasig City</t>
    </r>
  </si>
  <si>
    <t>71 to 93</t>
  </si>
  <si>
    <t>2,800,000 to 4,268,900</t>
  </si>
  <si>
    <t xml:space="preserve">SUBDIVISION PROPERTIES UNDER JOINT VENTURE- HOUSE &amp; LOTS </t>
  </si>
  <si>
    <r>
      <t>La Meseta at Island Park</t>
    </r>
    <r>
      <rPr>
        <sz val="10"/>
        <rFont val="Arial"/>
        <family val="2"/>
      </rPr>
      <t xml:space="preserve"> - Paliparan, Dasmariñas, Cavite</t>
    </r>
  </si>
  <si>
    <t>140  to 250</t>
  </si>
  <si>
    <t>131  to 151</t>
  </si>
  <si>
    <t>4,600,000.00 to 6,500,000.00</t>
  </si>
  <si>
    <r>
      <t>Tierra Solana</t>
    </r>
    <r>
      <rPr>
        <sz val="10"/>
        <rFont val="Arial"/>
        <family val="2"/>
      </rPr>
      <t xml:space="preserve"> - General Trias, Cavite City</t>
    </r>
  </si>
  <si>
    <t xml:space="preserve"> 50  to 100</t>
  </si>
  <si>
    <t>25 to 92</t>
  </si>
  <si>
    <t>330,000 to 1,682,400.00</t>
  </si>
  <si>
    <t>SUBDIVISION PROPERTIES - VACANT LOTS</t>
  </si>
  <si>
    <r>
      <t xml:space="preserve">La Herencia Subdivision,  </t>
    </r>
    <r>
      <rPr>
        <sz val="10"/>
        <rFont val="Arial"/>
        <family val="2"/>
      </rPr>
      <t>Bacolod City, Negros</t>
    </r>
  </si>
  <si>
    <t>308 to 924</t>
  </si>
  <si>
    <t>308,000.00 to 1,600,000.00</t>
  </si>
  <si>
    <r>
      <t>The Strand Subdivision,</t>
    </r>
    <r>
      <rPr>
        <sz val="10"/>
        <rFont val="Arial"/>
        <family val="2"/>
      </rPr>
      <t xml:space="preserve"> Brgy. Nagbalayong, Morong, Bataan </t>
    </r>
  </si>
  <si>
    <t>567 to 1339</t>
  </si>
  <si>
    <t>680,400.00 to 1,606,800.00</t>
  </si>
  <si>
    <r>
      <t>Plantacion Meredienne Subdivision -</t>
    </r>
    <r>
      <rPr>
        <sz val="10"/>
        <rFont val="Arial"/>
        <family val="2"/>
      </rPr>
      <t xml:space="preserve"> Ibaan - Lipa Road, Brgy. Cumba, Lipa City</t>
    </r>
  </si>
  <si>
    <t>96 -329</t>
  </si>
  <si>
    <t>364,000.00 to 1,250,200.00</t>
  </si>
  <si>
    <r>
      <t>Town &amp; Country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North</t>
    </r>
    <r>
      <rPr>
        <sz val="10"/>
        <rFont val="Arial"/>
        <family val="2"/>
      </rPr>
      <t xml:space="preserve"> - Marilao, Bulacan</t>
    </r>
  </si>
  <si>
    <t>130-420</t>
  </si>
  <si>
    <t>260,000.00 to 1,218,000</t>
  </si>
  <si>
    <t>CamarinesNorte/Sur</t>
  </si>
  <si>
    <r>
      <t>Monte Cielo de Naga</t>
    </r>
    <r>
      <rPr>
        <sz val="10"/>
        <rFont val="Arial"/>
        <family val="2"/>
      </rPr>
      <t>, Phase 2, Brgy. del Rosario, Naga City, Camarines Sur </t>
    </r>
  </si>
  <si>
    <t>167 to 571</t>
  </si>
  <si>
    <t>501,000.00 to 1,713,000.00</t>
  </si>
  <si>
    <r>
      <t xml:space="preserve">Bella Vista Subdvision </t>
    </r>
    <r>
      <rPr>
        <sz val="10"/>
        <rFont val="Arial"/>
        <family val="2"/>
      </rPr>
      <t>Brgy. Santiago, General Trias, Cavite </t>
    </r>
  </si>
  <si>
    <t>108 to 300</t>
  </si>
  <si>
    <t>302,400.00 to 1,050,000.00</t>
  </si>
  <si>
    <r>
      <t>Island Park Subdivision</t>
    </r>
    <r>
      <rPr>
        <sz val="10"/>
        <rFont val="Arial"/>
        <family val="2"/>
      </rPr>
      <t>, Brgy. Pala-pala, Dasmarinas, Cavite </t>
    </r>
  </si>
  <si>
    <t>300 to 889</t>
  </si>
  <si>
    <t>2,550,000.00 to 6,667,500.00</t>
  </si>
  <si>
    <r>
      <t>Manila Southwoods</t>
    </r>
    <r>
      <rPr>
        <sz val="10"/>
        <rFont val="Arial"/>
        <family val="2"/>
      </rPr>
      <t>, Brgy. Cabilang Baybay, Carmona, Cavite </t>
    </r>
  </si>
  <si>
    <t>357 to 759</t>
  </si>
  <si>
    <t>2,500 to 4,000 / sq.m</t>
  </si>
  <si>
    <r>
      <t>Orchard Residential Estates</t>
    </r>
    <r>
      <rPr>
        <sz val="10"/>
        <rFont val="Arial"/>
        <family val="2"/>
      </rPr>
      <t xml:space="preserve"> - (Phase 1,4 and 7) Salitran Road Dasmariñas, Cavite</t>
    </r>
  </si>
  <si>
    <t>294 to 700</t>
  </si>
  <si>
    <t>911,400.00 to 3,150,000.00</t>
  </si>
  <si>
    <r>
      <t>Rio de Oro</t>
    </r>
    <r>
      <rPr>
        <sz val="10"/>
        <rFont val="Arial"/>
        <family val="2"/>
      </rPr>
      <t xml:space="preserve"> - General Trias, Cavite City</t>
    </r>
  </si>
  <si>
    <t xml:space="preserve">95 to 329 </t>
  </si>
  <si>
    <t>304,000.00 to 987,000.00</t>
  </si>
  <si>
    <r>
      <t>Riviera Golf &amp; Country Club</t>
    </r>
    <r>
      <rPr>
        <sz val="10"/>
        <rFont val="Arial"/>
        <family val="2"/>
      </rPr>
      <t>, Brgy. Luksuhin &amp; Biluso, Silang, Cavite </t>
    </r>
  </si>
  <si>
    <t>300 to 685</t>
  </si>
  <si>
    <t>1,290,000.00 to 3,037,500.00</t>
  </si>
  <si>
    <r>
      <t>El Monteverde De Cebu Subdivision</t>
    </r>
    <r>
      <rPr>
        <sz val="10"/>
        <rFont val="Arial"/>
        <family val="2"/>
      </rPr>
      <t xml:space="preserve">, Brgy. Lamac, Consolacion, Cebu City </t>
    </r>
  </si>
  <si>
    <t>150 to 496</t>
  </si>
  <si>
    <t>300,000.00 to 1,495,200.00</t>
  </si>
  <si>
    <t>Country Homes, Cabantian, Buhangin District, Davao City</t>
  </si>
  <si>
    <t>97 to 349</t>
  </si>
  <si>
    <t xml:space="preserve">                68,243 to 244,300</t>
  </si>
  <si>
    <r>
      <t xml:space="preserve">Ceris II Subdivision, </t>
    </r>
    <r>
      <rPr>
        <sz val="10"/>
        <rFont val="Arial"/>
        <family val="2"/>
      </rPr>
      <t>Canlubang, Calamba City of Laguna</t>
    </r>
  </si>
  <si>
    <t>291 to 460</t>
  </si>
  <si>
    <t>1,000,000.00 to 1,700,000.00</t>
  </si>
  <si>
    <r>
      <t xml:space="preserve">La Joya de Sta. Rosa </t>
    </r>
    <r>
      <rPr>
        <sz val="10"/>
        <rFont val="Arial"/>
        <family val="2"/>
      </rPr>
      <t>- Sta. Rosa, City of Laguna</t>
    </r>
  </si>
  <si>
    <t>60 to 260</t>
  </si>
  <si>
    <t>318,000.00 to 1,508,000.00</t>
  </si>
  <si>
    <r>
      <t xml:space="preserve">Laguna Hills - </t>
    </r>
    <r>
      <rPr>
        <sz val="10"/>
        <rFont val="Arial"/>
        <family val="2"/>
      </rPr>
      <t>Brgy Pansol, Calamba City of  Laguna</t>
    </r>
  </si>
  <si>
    <t>200 to 517</t>
  </si>
  <si>
    <t>600,000.00 to 1,903,800</t>
  </si>
  <si>
    <r>
      <t xml:space="preserve">Pamana Homes </t>
    </r>
    <r>
      <rPr>
        <sz val="10"/>
        <rFont val="Arial"/>
        <family val="2"/>
      </rPr>
      <t>- Brgy. Bucal, Calamaba City of Laguna</t>
    </r>
  </si>
  <si>
    <t>142 to 522</t>
  </si>
  <si>
    <t>397,600.00 to 1,700,000.00</t>
  </si>
  <si>
    <r>
      <t>Madison South</t>
    </r>
    <r>
      <rPr>
        <sz val="10"/>
        <rFont val="Arial"/>
        <family val="2"/>
      </rPr>
      <t xml:space="preserve"> - Batino, Calamba City of Laguna (under Joint Venture) </t>
    </r>
  </si>
  <si>
    <t>80 to 269</t>
  </si>
  <si>
    <t>560,000.00 to 1,200,000.00</t>
  </si>
  <si>
    <r>
      <t>Makiling Heights Resort Subdivision</t>
    </r>
    <r>
      <rPr>
        <sz val="10"/>
        <rFont val="Arial"/>
        <family val="2"/>
      </rPr>
      <t>, Bgy. Dampalit, Los Baños, Laguna </t>
    </r>
  </si>
  <si>
    <t>180 to 380</t>
  </si>
  <si>
    <t>630,000.00 to 1,406,000.00</t>
  </si>
  <si>
    <r>
      <t>Southpoint Subdivision,</t>
    </r>
    <r>
      <rPr>
        <sz val="10"/>
        <rFont val="Arial"/>
        <family val="2"/>
      </rPr>
      <t xml:space="preserve"> Cabuyao, Laguna </t>
    </r>
  </si>
  <si>
    <t>179 to 582</t>
  </si>
  <si>
    <t>716,000.00 to 2,328,000.00</t>
  </si>
  <si>
    <r>
      <t>Town &amp; Country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SouthVille</t>
    </r>
    <r>
      <rPr>
        <sz val="10"/>
        <rFont val="Arial"/>
        <family val="2"/>
      </rPr>
      <t xml:space="preserve"> - Biñan, Laguna</t>
    </r>
  </si>
  <si>
    <t>96 to 209</t>
  </si>
  <si>
    <t>326,400.00 to 752,400.00</t>
  </si>
  <si>
    <r>
      <t xml:space="preserve">Villa Caceres </t>
    </r>
    <r>
      <rPr>
        <sz val="10"/>
        <rFont val="Arial"/>
        <family val="2"/>
      </rPr>
      <t>- Sta. Rosa,Laguna</t>
    </r>
  </si>
  <si>
    <t>120 to 287</t>
  </si>
  <si>
    <t>636,000.00 to 1,521,000.00</t>
  </si>
  <si>
    <r>
      <t>Puerto Heights Subdivision</t>
    </r>
    <r>
      <rPr>
        <sz val="10"/>
        <rFont val="Arial"/>
        <family val="2"/>
      </rPr>
      <t>, Puerto, Cagayan de Oro City </t>
    </r>
  </si>
  <si>
    <t>305 to 446</t>
  </si>
  <si>
    <t>795,600.00 to 1,338,000.00</t>
  </si>
  <si>
    <r>
      <t>Megaheights Subdivision,</t>
    </r>
    <r>
      <rPr>
        <sz val="10"/>
        <rFont val="Arial"/>
        <family val="2"/>
      </rPr>
      <t xml:space="preserve"> Brgy. Gusa Cagayan de Oro City </t>
    </r>
  </si>
  <si>
    <t>80 to 1104</t>
  </si>
  <si>
    <t>96,000.00 to 1,987,200.00</t>
  </si>
  <si>
    <r>
      <t>Forest Hills Residential Estates and Golf &amp; Country Club</t>
    </r>
    <r>
      <rPr>
        <sz val="10"/>
        <rFont val="Arial"/>
        <family val="2"/>
      </rPr>
      <t xml:space="preserve"> Phases 1 &amp; 3, Brgy. San Isidro, Antipolo City </t>
    </r>
  </si>
  <si>
    <t>405 to 785</t>
  </si>
  <si>
    <t>1,608,000.00 to 3,500,000.00</t>
  </si>
  <si>
    <r>
      <t>Parkridge Estate Subdivision</t>
    </r>
    <r>
      <rPr>
        <sz val="10"/>
        <rFont val="Arial"/>
        <family val="2"/>
      </rPr>
      <t>, Brgy. Sta. Cruz, Antipolo City </t>
    </r>
  </si>
  <si>
    <t>381 to 952</t>
  </si>
  <si>
    <t>600,000.00 to 3,332,000.00</t>
  </si>
  <si>
    <r>
      <t>Sta. Isabel at Mission Hills</t>
    </r>
    <r>
      <rPr>
        <sz val="10"/>
        <rFont val="Arial"/>
        <family val="2"/>
      </rPr>
      <t xml:space="preserve"> - Botong Francisco Road, Brgy. Muzon, Angono Rizal</t>
    </r>
  </si>
  <si>
    <t>116 to 266</t>
  </si>
  <si>
    <t>776,500.00 to 1,800,600</t>
  </si>
  <si>
    <r>
      <t xml:space="preserve">Town &amp; Country  Estates </t>
    </r>
    <r>
      <rPr>
        <sz val="10"/>
        <rFont val="Arial"/>
        <family val="2"/>
      </rPr>
      <t>- Sumulong Hi-way, Antipolo City</t>
    </r>
  </si>
  <si>
    <t>970 to 1635</t>
  </si>
  <si>
    <t>3,880,000.00 to 6,540,000.00</t>
  </si>
  <si>
    <r>
      <t xml:space="preserve">Town &amp; Country  Heights </t>
    </r>
    <r>
      <rPr>
        <sz val="10"/>
        <rFont val="Arial"/>
        <family val="2"/>
      </rPr>
      <t>- San Luis, Antipolo City</t>
    </r>
  </si>
  <si>
    <t>150 to 350</t>
  </si>
  <si>
    <t>375,000.00 to 1,015,000.00</t>
  </si>
  <si>
    <r>
      <t xml:space="preserve">Town &amp; Country Hills </t>
    </r>
    <r>
      <rPr>
        <sz val="10"/>
        <rFont val="Arial"/>
        <family val="2"/>
      </rPr>
      <t>- Bo. Munang, Antipolo City</t>
    </r>
  </si>
  <si>
    <r>
      <t>Village East III-</t>
    </r>
    <r>
      <rPr>
        <sz val="10"/>
        <rFont val="Arial"/>
        <family val="2"/>
      </rPr>
      <t xml:space="preserve"> Angono and  Binangonan, Rizal </t>
    </r>
  </si>
  <si>
    <t>200 to 404</t>
  </si>
  <si>
    <t>510,000.00 to 1,010,000.00</t>
  </si>
  <si>
    <r>
      <t xml:space="preserve">Las Haciendas Luisita Subdivision </t>
    </r>
    <r>
      <rPr>
        <sz val="10"/>
        <rFont val="Arial"/>
        <family val="2"/>
      </rPr>
      <t>(Haciendas Josephine, Teresita, Camen, Corazon) Bo. of San Miguel, Luisita, Tarlac City </t>
    </r>
  </si>
  <si>
    <t>308 to 1,490</t>
  </si>
  <si>
    <t>893,200.00 to 5,066,000.00</t>
  </si>
  <si>
    <t>SUBDIVISION  PROPERTIES - COMMERCIAL LOT</t>
  </si>
  <si>
    <r>
      <t xml:space="preserve">Southpoint Commercial </t>
    </r>
    <r>
      <rPr>
        <sz val="10"/>
        <rFont val="Arial"/>
        <family val="2"/>
      </rPr>
      <t>Cabuyao, Laguna </t>
    </r>
  </si>
  <si>
    <t>1,260 to 2,345</t>
  </si>
  <si>
    <t>8,190,000.00 to 12,278,500.00</t>
  </si>
  <si>
    <r>
      <t xml:space="preserve">Madison South - </t>
    </r>
    <r>
      <rPr>
        <sz val="10"/>
        <rFont val="Arial"/>
        <family val="2"/>
      </rPr>
      <t xml:space="preserve">Batino, Calamba City of  Laguna (under Joint Venture) </t>
    </r>
  </si>
  <si>
    <t>310 to 350</t>
  </si>
  <si>
    <t>2,480,000.00 to 2,800,000.00</t>
  </si>
  <si>
    <t>1,226 to 1,513</t>
  </si>
  <si>
    <t>8,582,000 to 13,617,000</t>
  </si>
  <si>
    <t>CLUBSHARES</t>
  </si>
  <si>
    <t>Description</t>
  </si>
  <si>
    <t>Location of Asset</t>
  </si>
  <si>
    <t>Calatagan Golf Club</t>
  </si>
  <si>
    <t>Calatagan, Batangas</t>
  </si>
  <si>
    <t>Caliraya Springs Golf Club, Inc.</t>
  </si>
  <si>
    <t>Caliraya, Cavinti, Laguna </t>
  </si>
  <si>
    <t xml:space="preserve">Capitol Hills Golf &amp; Country </t>
  </si>
  <si>
    <t>Old Balara, Diliman Quezon City</t>
  </si>
  <si>
    <t>Eagle Ridge Golf &amp; Country Club (Class C) </t>
  </si>
  <si>
    <t>General Trias, Cavite </t>
  </si>
  <si>
    <t>Fairways &amp; Bluewater Resort Golf &amp; Country Club</t>
  </si>
  <si>
    <t>Boracay Island, Malay, Aklan </t>
  </si>
  <si>
    <t>Forest Hills Golf &amp; Country Club (with authority to sell)</t>
  </si>
  <si>
    <t>Antipolo Rizal </t>
  </si>
  <si>
    <t xml:space="preserve">Green Valley Baguio </t>
  </si>
  <si>
    <t>Baguio</t>
  </si>
  <si>
    <t>Iligan Golf &amp; Country Club</t>
  </si>
  <si>
    <t>Iligan</t>
  </si>
  <si>
    <t xml:space="preserve">Iloilo Golf &amp; Country Club </t>
  </si>
  <si>
    <t>Leyte Golf &amp; Country Club</t>
  </si>
  <si>
    <t>Luisita Golf &amp; Country Club</t>
  </si>
  <si>
    <t>Montemar Beach  Club</t>
  </si>
  <si>
    <t>Orchard Golf Club (Class C)</t>
  </si>
  <si>
    <t>Puerto Azul Golf  Club</t>
  </si>
  <si>
    <t>Riviera Sports &amp; Country Club</t>
  </si>
  <si>
    <t>Silang, Cavite </t>
  </si>
  <si>
    <t>Splendido Taal Golf  Club</t>
  </si>
  <si>
    <t>Taal</t>
  </si>
  <si>
    <r>
      <t>Subic Bay Yacht Club</t>
    </r>
    <r>
      <rPr>
        <b/>
        <sz val="8"/>
        <rFont val="Arial"/>
        <family val="2"/>
      </rPr>
      <t xml:space="preserve">  </t>
    </r>
  </si>
  <si>
    <t>Subic</t>
  </si>
  <si>
    <r>
      <t>Tower Club</t>
    </r>
    <r>
      <rPr>
        <b/>
        <sz val="10"/>
        <rFont val="Arial"/>
        <family val="2"/>
      </rPr>
      <t xml:space="preserve"> </t>
    </r>
  </si>
  <si>
    <t xml:space="preserve">Valley Golf &amp; Country Club </t>
  </si>
  <si>
    <t>Valle Verde Country Club, Inc. (Individual Shares ; With Authority to Sell )</t>
  </si>
  <si>
    <t xml:space="preserve">Pasig City </t>
  </si>
  <si>
    <t xml:space="preserve">ATS : AO CHARLES BASA; Acct: ESTER CORP. </t>
  </si>
  <si>
    <t>Victorias Golf &amp; Country  Club</t>
  </si>
  <si>
    <t>Negros</t>
  </si>
  <si>
    <t xml:space="preserve">The Country Club </t>
  </si>
  <si>
    <t>Sta. Rosa City, Laguna</t>
  </si>
  <si>
    <t xml:space="preserve">BDO Asset Management Group/Sales Department </t>
  </si>
  <si>
    <t>CHATTEL</t>
  </si>
  <si>
    <t>Werzalit Colonial Wood Panels </t>
  </si>
  <si>
    <t>BDO Sta. Rosa Warehouse, Brgy. Dita, Sta. Rosa, Laguna </t>
  </si>
  <si>
    <t>HR Powder Coated Aluminum Framed Glass Windows </t>
  </si>
  <si>
    <t>Rice mill machinery &amp; equipment </t>
  </si>
  <si>
    <t>Northern side of National Highway, Bgy. San Pedro, Tumauini, Isabela </t>
  </si>
  <si>
    <t>Four  (4) units Schindler, model 300P, 550 kgs. (8-persons) 1.0 meter per sec. speed </t>
  </si>
  <si>
    <t>EPCIBank warehouse, Bgy. Dita, Sta. Rosa, Laguna </t>
  </si>
  <si>
    <t>1 Lot various hardware and auto supply items </t>
  </si>
  <si>
    <t>San Pascual Buhi, Camarines Sur </t>
  </si>
  <si>
    <t>1- set  CAR-5N 4 Cavities, Horizontal Type, Plastic Card Punching, Stacking and Sorting Machine, Model CAR-5HC</t>
  </si>
  <si>
    <t>No. 64 Howmart Road, Bo. Kangkong, Balintawak, Quezon City </t>
  </si>
  <si>
    <t>One (1) set National Blow Molding Machine (Model NBM 1600 - 1H2B)</t>
  </si>
  <si>
    <t>Two (2) units Jungheinrich Electric Stacker</t>
  </si>
  <si>
    <t>Assorted type of specialty papers</t>
  </si>
  <si>
    <t xml:space="preserve">McArthur Highway, Malabon City </t>
  </si>
  <si>
    <t xml:space="preserve">Ilang, Tibungco, Davao City </t>
  </si>
  <si>
    <t xml:space="preserve">Two (2) sets National Blow Molding Machine (model NBM65-1H </t>
  </si>
  <si>
    <t>Seven (7) units Surface Grinding Machines</t>
  </si>
  <si>
    <t xml:space="preserve">One (1) Unit MUTOH PJ 2216NX Large Format Printer, White, 7.2 ft., Single phase AC220V, print speed : 35 sq. m./hr/322 sq. ft., ideal for tarpaulin, vinyl stickers, PVC, fabric, panaflex, paper rolls, films, etc. </t>
  </si>
  <si>
    <t>Atty. Braulia Padilla Warehouse, Laray, San Roque, Talisay Cebu City</t>
  </si>
  <si>
    <t>1 Set Film Standing Machine Line / Plastic Tape Extrusion Line</t>
  </si>
  <si>
    <t>Goldendale Ave., cor. Platinum St., Goldendale Village, Tinajeros, Malabon (former Hanabishi Appliance Warehouse)</t>
  </si>
  <si>
    <t xml:space="preserve">Lot 21, Block 1, Ortigas Ave. Extension, Bo. Dolores, Taytay, Rizal </t>
  </si>
  <si>
    <t>*  Interest rates  are based on prevailing rate at time of availment.</t>
  </si>
  <si>
    <t>CARS AVAILABLE FOR SALE</t>
  </si>
  <si>
    <t>For the latest unit availability, pricing and schedule of viewing, please call us at (02) 7027037, 7027030 and 7027025 or e-mail us at chattelsales@bdo.com.ph.</t>
  </si>
  <si>
    <t>Brand</t>
  </si>
  <si>
    <t>Model</t>
  </si>
  <si>
    <t>Transmission</t>
  </si>
  <si>
    <t>Fuel</t>
  </si>
  <si>
    <t>Year</t>
  </si>
  <si>
    <t>Mileage (km)</t>
  </si>
  <si>
    <t>Color</t>
  </si>
  <si>
    <t xml:space="preserve">Plate No. </t>
  </si>
  <si>
    <t xml:space="preserve">Indicative Price </t>
  </si>
  <si>
    <t xml:space="preserve">BMW </t>
  </si>
  <si>
    <t>BMW 325i A/T Gas</t>
  </si>
  <si>
    <t xml:space="preserve">Automatic </t>
  </si>
  <si>
    <t xml:space="preserve">Gasoline </t>
  </si>
  <si>
    <t>23T</t>
  </si>
  <si>
    <t>Monaco Blue / Blue Metallic</t>
  </si>
  <si>
    <t>ZEV 579</t>
  </si>
  <si>
    <t>Quezon City Warehouse</t>
  </si>
  <si>
    <t>BMW 118i 2.0L 5DR Hatchback A/T Gas</t>
  </si>
  <si>
    <t>Automatic</t>
  </si>
  <si>
    <t>Gasoline</t>
  </si>
  <si>
    <t>42T</t>
  </si>
  <si>
    <t>Titanium Silver</t>
  </si>
  <si>
    <t>ZKE 832</t>
  </si>
  <si>
    <t xml:space="preserve">Chery </t>
  </si>
  <si>
    <t xml:space="preserve">Cowin 1.6 </t>
  </si>
  <si>
    <t xml:space="preserve">Manual </t>
  </si>
  <si>
    <t xml:space="preserve">12T </t>
  </si>
  <si>
    <t xml:space="preserve">Black </t>
  </si>
  <si>
    <t>ZTA 478</t>
  </si>
  <si>
    <t xml:space="preserve">Chevrolet </t>
  </si>
  <si>
    <t>Aveo  1.5  LS</t>
  </si>
  <si>
    <t xml:space="preserve">19T </t>
  </si>
  <si>
    <t xml:space="preserve">Orange </t>
  </si>
  <si>
    <t>ZHL 678</t>
  </si>
  <si>
    <t>Aveo 1.4 LT</t>
  </si>
  <si>
    <t>31T</t>
  </si>
  <si>
    <t>Light Sky Blue</t>
  </si>
  <si>
    <t>ZNT 742</t>
  </si>
  <si>
    <t xml:space="preserve">Aveo 1.5L 5DR Hatchback </t>
  </si>
  <si>
    <t>49T</t>
  </si>
  <si>
    <t>Super Red</t>
  </si>
  <si>
    <t>FGC 365</t>
  </si>
  <si>
    <t>25T</t>
  </si>
  <si>
    <t>Red</t>
  </si>
  <si>
    <t xml:space="preserve">Diesel </t>
  </si>
  <si>
    <t xml:space="preserve">20T </t>
  </si>
  <si>
    <t>Optra Wagon 1.6 LS</t>
  </si>
  <si>
    <t>11T</t>
  </si>
  <si>
    <t xml:space="preserve"> Black Sapphire</t>
  </si>
  <si>
    <t>ZMR 105</t>
  </si>
  <si>
    <t>Optra 1.6 LS</t>
  </si>
  <si>
    <t>17T</t>
  </si>
  <si>
    <t xml:space="preserve">Black Sapphire </t>
  </si>
  <si>
    <t>AHJ 837</t>
  </si>
  <si>
    <t xml:space="preserve">Optra 1.6 LS Wagon </t>
  </si>
  <si>
    <t xml:space="preserve">35T </t>
  </si>
  <si>
    <t>ZHV 602</t>
  </si>
  <si>
    <t xml:space="preserve">Optra 1.6 LS </t>
  </si>
  <si>
    <t xml:space="preserve">13T </t>
  </si>
  <si>
    <t xml:space="preserve">Astral Silver </t>
  </si>
  <si>
    <t>LFT 158</t>
  </si>
  <si>
    <t>12</t>
  </si>
  <si>
    <t xml:space="preserve">Optra 1.6 LS Sedan </t>
  </si>
  <si>
    <t xml:space="preserve">Spark </t>
  </si>
  <si>
    <t>Manual</t>
  </si>
  <si>
    <t>40T</t>
  </si>
  <si>
    <t>Poly Silver</t>
  </si>
  <si>
    <t>ZFM 193</t>
  </si>
  <si>
    <t xml:space="preserve">Venture LT 3.0 V6 </t>
  </si>
  <si>
    <t>72T</t>
  </si>
  <si>
    <t>Amber Gold</t>
  </si>
  <si>
    <t>ZAL 310</t>
  </si>
  <si>
    <t xml:space="preserve">Zafira  </t>
  </si>
  <si>
    <t>Silver</t>
  </si>
  <si>
    <t>XRG 845</t>
  </si>
  <si>
    <t>Chrysler</t>
  </si>
  <si>
    <t xml:space="preserve">Chrysler 300C Hemi 5.7L V8 </t>
  </si>
  <si>
    <t>28T</t>
  </si>
  <si>
    <t xml:space="preserve"> Brilliant Black</t>
  </si>
  <si>
    <t>DAN 01</t>
  </si>
  <si>
    <t xml:space="preserve">Chrysler 300C 3.5 V6 </t>
  </si>
  <si>
    <t>37T</t>
  </si>
  <si>
    <t>Brilliant Black Crystal Pearl</t>
  </si>
  <si>
    <t>ZHM 282</t>
  </si>
  <si>
    <t xml:space="preserve">Escape XLS 4x2 </t>
  </si>
  <si>
    <t xml:space="preserve">9T </t>
  </si>
  <si>
    <t xml:space="preserve">Infrared </t>
  </si>
  <si>
    <t>ZTJ 894</t>
  </si>
  <si>
    <t>Ford</t>
  </si>
  <si>
    <t>Escape XLS 2.3 4x2</t>
  </si>
  <si>
    <t xml:space="preserve">95T </t>
  </si>
  <si>
    <t>VON 88</t>
  </si>
  <si>
    <t>Escape 4x2 2.3L</t>
  </si>
  <si>
    <t xml:space="preserve">85T </t>
  </si>
  <si>
    <t>XRP 220</t>
  </si>
  <si>
    <t xml:space="preserve">Escape XLS 2.3L 4x2 </t>
  </si>
  <si>
    <t xml:space="preserve">Platinum </t>
  </si>
  <si>
    <t>ZBD 426</t>
  </si>
  <si>
    <t xml:space="preserve"> Everest 4x2</t>
  </si>
  <si>
    <t>5T</t>
  </si>
  <si>
    <t xml:space="preserve">Silver </t>
  </si>
  <si>
    <t>YGW 934</t>
  </si>
  <si>
    <t xml:space="preserve">A. Blue </t>
  </si>
  <si>
    <t>Explorer Eddie Bauer 4.0L V6 4x2</t>
  </si>
  <si>
    <t>White Suede/Pueblo Gold</t>
  </si>
  <si>
    <t>ZMX 604</t>
  </si>
  <si>
    <t xml:space="preserve"> Explorer Eddie Bauer 4.0L V6 4x2 </t>
  </si>
  <si>
    <t>Dark Cherry/Pueblo Gold</t>
  </si>
  <si>
    <t>ZMF 715</t>
  </si>
  <si>
    <t xml:space="preserve">Explorer Eddie Bauer </t>
  </si>
  <si>
    <t xml:space="preserve">Dark Cherry / Red </t>
  </si>
  <si>
    <t>ZNU 356</t>
  </si>
  <si>
    <t xml:space="preserve">Explorer 4x4 Eddie Bauer  </t>
  </si>
  <si>
    <t>20T</t>
  </si>
  <si>
    <t>D. Stone</t>
  </si>
  <si>
    <t>FFT 991</t>
  </si>
  <si>
    <t xml:space="preserve">Focus 1.8L </t>
  </si>
  <si>
    <t>15T</t>
  </si>
  <si>
    <t>Black</t>
  </si>
  <si>
    <t>ZTK 519</t>
  </si>
  <si>
    <t>Focus 1.8L Trend 5-DR</t>
  </si>
  <si>
    <t>FGJ 453</t>
  </si>
  <si>
    <t>Focus 1.6</t>
  </si>
  <si>
    <t xml:space="preserve">34T </t>
  </si>
  <si>
    <t xml:space="preserve">Diamond White </t>
  </si>
  <si>
    <t>AEP 884</t>
  </si>
  <si>
    <t>Focus 1.6 Sedan</t>
  </si>
  <si>
    <t>Deep Rosso Red</t>
  </si>
  <si>
    <t>KDJ 550</t>
  </si>
  <si>
    <t>Ghia 1.8L Sedan</t>
  </si>
  <si>
    <t>12T</t>
  </si>
  <si>
    <t xml:space="preserve"> Magnetic Silver</t>
  </si>
  <si>
    <t>ZFN 630</t>
  </si>
  <si>
    <t>Focus Sedan 1.8 L</t>
  </si>
  <si>
    <t>AEL 740</t>
  </si>
  <si>
    <t xml:space="preserve">Ranger XL </t>
  </si>
  <si>
    <t xml:space="preserve">54T </t>
  </si>
  <si>
    <t xml:space="preserve">Cool White </t>
  </si>
  <si>
    <t>ZSE 127</t>
  </si>
  <si>
    <t>Honda</t>
  </si>
  <si>
    <t xml:space="preserve"> City 1.3 S CVT</t>
  </si>
  <si>
    <t>18T</t>
  </si>
  <si>
    <t>Night Hawk Black</t>
  </si>
  <si>
    <t>ZDD 253</t>
  </si>
  <si>
    <t xml:space="preserve">City 1.5 VTEC </t>
  </si>
  <si>
    <t>82T</t>
  </si>
  <si>
    <t xml:space="preserve">Tango Red </t>
  </si>
  <si>
    <t>BCU 241</t>
  </si>
  <si>
    <t>Civic 2.0 S</t>
  </si>
  <si>
    <t xml:space="preserve">55T </t>
  </si>
  <si>
    <t xml:space="preserve">Night Hawk Black </t>
  </si>
  <si>
    <t>GHM 18</t>
  </si>
  <si>
    <t>Civic 1.8 S</t>
  </si>
  <si>
    <t xml:space="preserve">40T </t>
  </si>
  <si>
    <t xml:space="preserve">Bluish Silver </t>
  </si>
  <si>
    <t>FGB 535</t>
  </si>
  <si>
    <t xml:space="preserve">CR-V 2.0 4x2 </t>
  </si>
  <si>
    <t>Green</t>
  </si>
  <si>
    <t>REN 887</t>
  </si>
  <si>
    <t xml:space="preserve">105T </t>
  </si>
  <si>
    <t xml:space="preserve">Red Rock Pearl </t>
  </si>
  <si>
    <t>KDB 589</t>
  </si>
  <si>
    <t xml:space="preserve">Hyundai </t>
  </si>
  <si>
    <t>Sta. Fe 2.7 V6 4x4</t>
  </si>
  <si>
    <t xml:space="preserve">29T </t>
  </si>
  <si>
    <t xml:space="preserve">Blue Titanium </t>
  </si>
  <si>
    <t>ZMY 151</t>
  </si>
  <si>
    <t xml:space="preserve">i10 GLS 1.2  L </t>
  </si>
  <si>
    <t xml:space="preserve">27T </t>
  </si>
  <si>
    <t>ZNW 480</t>
  </si>
  <si>
    <t xml:space="preserve">Getz 1.1 L </t>
  </si>
  <si>
    <t xml:space="preserve">31T </t>
  </si>
  <si>
    <t xml:space="preserve">Light Green </t>
  </si>
  <si>
    <t>ZJF 319</t>
  </si>
  <si>
    <t xml:space="preserve">Getz 1.4 </t>
  </si>
  <si>
    <t>Ebony Black</t>
  </si>
  <si>
    <t>ZLD 136</t>
  </si>
  <si>
    <t>Diesel</t>
  </si>
  <si>
    <t>51T</t>
  </si>
  <si>
    <t>White</t>
  </si>
  <si>
    <t xml:space="preserve">Tucson 4x2 </t>
  </si>
  <si>
    <t xml:space="preserve">79T </t>
  </si>
  <si>
    <t xml:space="preserve">Aqua Silver </t>
  </si>
  <si>
    <t>BCW 480</t>
  </si>
  <si>
    <t>Tucson 4x2 CRDI</t>
  </si>
  <si>
    <t>79T</t>
  </si>
  <si>
    <t>ZDB 884</t>
  </si>
  <si>
    <t>24T</t>
  </si>
  <si>
    <t xml:space="preserve">Jeep </t>
  </si>
  <si>
    <t xml:space="preserve">Wrangler 2-Door 3.8L </t>
  </si>
  <si>
    <t>8T</t>
  </si>
  <si>
    <t xml:space="preserve">Black Clear </t>
  </si>
  <si>
    <t>NDO 781</t>
  </si>
  <si>
    <t xml:space="preserve">Kia </t>
  </si>
  <si>
    <t xml:space="preserve">Carens LX 2.0L </t>
  </si>
  <si>
    <t xml:space="preserve">21T </t>
  </si>
  <si>
    <t xml:space="preserve">Fine Silver </t>
  </si>
  <si>
    <t>ZHP 250</t>
  </si>
  <si>
    <t>Carens LX 2.0</t>
  </si>
  <si>
    <t>69T</t>
  </si>
  <si>
    <t>Aqua Blue</t>
  </si>
  <si>
    <t>ZKR 155</t>
  </si>
  <si>
    <t>39T</t>
  </si>
  <si>
    <t>Indigo Blue</t>
  </si>
  <si>
    <t>EBR 860</t>
  </si>
  <si>
    <t xml:space="preserve">K2700 Panoramic 4x2 </t>
  </si>
  <si>
    <t xml:space="preserve">Clear White </t>
  </si>
  <si>
    <t>ZNK 192</t>
  </si>
  <si>
    <t>Rio EX 1.4</t>
  </si>
  <si>
    <t xml:space="preserve">18T </t>
  </si>
  <si>
    <t xml:space="preserve">Clear Silver </t>
  </si>
  <si>
    <t>ZPR 472</t>
  </si>
  <si>
    <t xml:space="preserve">Rio EX 1.4 Sedan </t>
  </si>
  <si>
    <t>Rio 1.4 EX Sedan</t>
  </si>
  <si>
    <t>145T</t>
  </si>
  <si>
    <t>Clear White</t>
  </si>
  <si>
    <t>ZPP 890</t>
  </si>
  <si>
    <t>58</t>
  </si>
  <si>
    <t>Sportage LX 4x2</t>
  </si>
  <si>
    <t>FGP 122</t>
  </si>
  <si>
    <t>59</t>
  </si>
  <si>
    <t xml:space="preserve">Sportage EX 2.0 4x4 CRDi </t>
  </si>
  <si>
    <t>44T</t>
  </si>
  <si>
    <t xml:space="preserve"> Smokey Brown</t>
  </si>
  <si>
    <t>ZNK 183</t>
  </si>
  <si>
    <t>60</t>
  </si>
  <si>
    <t xml:space="preserve">Sorento 4x4 2.5L </t>
  </si>
  <si>
    <t xml:space="preserve">37T </t>
  </si>
  <si>
    <t xml:space="preserve">Gray </t>
  </si>
  <si>
    <t>ZHH 536</t>
  </si>
  <si>
    <t>61</t>
  </si>
  <si>
    <t xml:space="preserve">Sorento  EX 4x4 3.5L </t>
  </si>
  <si>
    <t xml:space="preserve">72T </t>
  </si>
  <si>
    <t>GRN 808</t>
  </si>
  <si>
    <t>62</t>
  </si>
  <si>
    <t xml:space="preserve">Picanto 1.1 LX </t>
  </si>
  <si>
    <t xml:space="preserve">4T </t>
  </si>
  <si>
    <t xml:space="preserve">Scarlet Red </t>
  </si>
  <si>
    <t>NOW 872</t>
  </si>
  <si>
    <t>63</t>
  </si>
  <si>
    <t>Picanto 1.1 LX</t>
  </si>
  <si>
    <t>22T</t>
  </si>
  <si>
    <t>Fresh Yellow</t>
  </si>
  <si>
    <t>HBA 898</t>
  </si>
  <si>
    <t>64</t>
  </si>
  <si>
    <t xml:space="preserve">Bright Silver </t>
  </si>
  <si>
    <t>ZTH 260</t>
  </si>
  <si>
    <t>65</t>
  </si>
  <si>
    <t>Picanto  1.1 LX</t>
  </si>
  <si>
    <t xml:space="preserve">Cobalt Blue </t>
  </si>
  <si>
    <t>VCM 879</t>
  </si>
  <si>
    <t>66</t>
  </si>
  <si>
    <t>Mazda</t>
  </si>
  <si>
    <t xml:space="preserve">Mazda 3 1.6 S 4-DR </t>
  </si>
  <si>
    <t>ZSH 582</t>
  </si>
  <si>
    <t>67</t>
  </si>
  <si>
    <t>Mazda 3 1.6 V</t>
  </si>
  <si>
    <t>26T</t>
  </si>
  <si>
    <t>NFI 563</t>
  </si>
  <si>
    <t>68</t>
  </si>
  <si>
    <t xml:space="preserve">Tribute 2.3 L </t>
  </si>
  <si>
    <t xml:space="preserve">69T </t>
  </si>
  <si>
    <t>XSM 263</t>
  </si>
  <si>
    <t>69</t>
  </si>
  <si>
    <t>Mercedes Benz</t>
  </si>
  <si>
    <t>S Series (S400) - with authorityto sell</t>
  </si>
  <si>
    <t>V-8 engine</t>
  </si>
  <si>
    <t>not available</t>
  </si>
  <si>
    <t>Brilliant Silver Metalic</t>
  </si>
  <si>
    <t>XTB 800</t>
  </si>
  <si>
    <t>Please call for appointment</t>
  </si>
  <si>
    <t>70</t>
  </si>
  <si>
    <t xml:space="preserve">Mitsubishi </t>
  </si>
  <si>
    <t xml:space="preserve">Adventure Super Sport </t>
  </si>
  <si>
    <t xml:space="preserve">Aspen White / Verona Silver </t>
  </si>
  <si>
    <t>ZPA 831</t>
  </si>
  <si>
    <t>71</t>
  </si>
  <si>
    <t xml:space="preserve">Adventure GLS Sport </t>
  </si>
  <si>
    <t>96T</t>
  </si>
  <si>
    <t xml:space="preserve"> Ice Green</t>
  </si>
  <si>
    <t>AHJ 283</t>
  </si>
  <si>
    <t>72</t>
  </si>
  <si>
    <t xml:space="preserve">41T </t>
  </si>
  <si>
    <t>73</t>
  </si>
  <si>
    <t xml:space="preserve"> Monza Silver / Verona Silver</t>
  </si>
  <si>
    <t>ZFB 379 (OR/CR)       YDS 241      (on unit)</t>
  </si>
  <si>
    <t>74</t>
  </si>
  <si>
    <t>Adventure GLS Sport</t>
  </si>
  <si>
    <t xml:space="preserve">Aspen White </t>
  </si>
  <si>
    <t>KDF 825</t>
  </si>
  <si>
    <t>75</t>
  </si>
  <si>
    <t xml:space="preserve">Adventure GLX </t>
  </si>
  <si>
    <t xml:space="preserve">44T </t>
  </si>
  <si>
    <t xml:space="preserve">Monza Silver </t>
  </si>
  <si>
    <t>ZEB 217</t>
  </si>
  <si>
    <t>76</t>
  </si>
  <si>
    <t>Adventure GX</t>
  </si>
  <si>
    <t>Monza Silver</t>
  </si>
  <si>
    <t>VDU 136</t>
  </si>
  <si>
    <t>77</t>
  </si>
  <si>
    <t>78</t>
  </si>
  <si>
    <t>Grandis 2.4 Mivec</t>
  </si>
  <si>
    <t>43T</t>
  </si>
  <si>
    <t xml:space="preserve">Pyrenese Black </t>
  </si>
  <si>
    <t>ZHY 923</t>
  </si>
  <si>
    <t>79</t>
  </si>
  <si>
    <t xml:space="preserve">Lancer GT 2.0 </t>
  </si>
  <si>
    <t>35T</t>
  </si>
  <si>
    <t>Pyrenese Black</t>
  </si>
  <si>
    <t>ZJF 615</t>
  </si>
  <si>
    <t>80</t>
  </si>
  <si>
    <t>Lancer GT 2.0 G</t>
  </si>
  <si>
    <t xml:space="preserve">Cool Silver </t>
  </si>
  <si>
    <t>AET 512</t>
  </si>
  <si>
    <t>81</t>
  </si>
  <si>
    <t>RFK 125</t>
  </si>
  <si>
    <t>82</t>
  </si>
  <si>
    <t>Lancer MX 2.0</t>
  </si>
  <si>
    <t>odometer not functioning</t>
  </si>
  <si>
    <t>Amazon Red</t>
  </si>
  <si>
    <t>ZTB 260</t>
  </si>
  <si>
    <t>83</t>
  </si>
  <si>
    <t>84</t>
  </si>
  <si>
    <t xml:space="preserve">Lancer GL 1.6 </t>
  </si>
  <si>
    <t>52T</t>
  </si>
  <si>
    <t>Cool Silver</t>
  </si>
  <si>
    <t>REK 637</t>
  </si>
  <si>
    <t>85</t>
  </si>
  <si>
    <t>Lancer GLX 1.6</t>
  </si>
  <si>
    <t>280T</t>
  </si>
  <si>
    <t xml:space="preserve">White </t>
  </si>
  <si>
    <t>FWR 976</t>
  </si>
  <si>
    <t>86</t>
  </si>
  <si>
    <t xml:space="preserve">Lancer  1.6 MX  </t>
  </si>
  <si>
    <t>56T</t>
  </si>
  <si>
    <t>Warm Silver</t>
  </si>
  <si>
    <t>XSW 343</t>
  </si>
  <si>
    <t>87</t>
  </si>
  <si>
    <t xml:space="preserve">Warm Silver </t>
  </si>
  <si>
    <t>88</t>
  </si>
  <si>
    <t xml:space="preserve">L300 FB </t>
  </si>
  <si>
    <t xml:space="preserve">259T </t>
  </si>
  <si>
    <t>ZLD 701</t>
  </si>
  <si>
    <t>89</t>
  </si>
  <si>
    <t>Montero Sport SE 3.2L 4x4</t>
  </si>
  <si>
    <t xml:space="preserve">Savanna White </t>
  </si>
  <si>
    <t>ZTD 211</t>
  </si>
  <si>
    <t>90</t>
  </si>
  <si>
    <t xml:space="preserve">Montero Sport 4x4 2.8 </t>
  </si>
  <si>
    <t xml:space="preserve">62T </t>
  </si>
  <si>
    <t>Cool Silver Metallic</t>
  </si>
  <si>
    <t>ZAE 863</t>
  </si>
  <si>
    <t>91</t>
  </si>
  <si>
    <t xml:space="preserve">Outlander GLS Sport 4x4 3.0L </t>
  </si>
  <si>
    <t>Liquid Silver Metallic</t>
  </si>
  <si>
    <t>FGJ 379</t>
  </si>
  <si>
    <t>92</t>
  </si>
  <si>
    <t>L200 Strada GLS 4x4</t>
  </si>
  <si>
    <t xml:space="preserve">45T </t>
  </si>
  <si>
    <t xml:space="preserve">White Solid </t>
  </si>
  <si>
    <t>LFY 533</t>
  </si>
  <si>
    <t>93</t>
  </si>
  <si>
    <t>94</t>
  </si>
  <si>
    <t>95</t>
  </si>
  <si>
    <t>96</t>
  </si>
  <si>
    <t xml:space="preserve"> Grand Livina 1.8L Elite</t>
  </si>
  <si>
    <t>97</t>
  </si>
  <si>
    <t xml:space="preserve">Grand Livina XV Elegance 1.8L </t>
  </si>
  <si>
    <t xml:space="preserve">26T </t>
  </si>
  <si>
    <t>FGM 839</t>
  </si>
  <si>
    <t>98</t>
  </si>
  <si>
    <t xml:space="preserve">Sentra 1300 GX </t>
  </si>
  <si>
    <t xml:space="preserve">Sterling Silver </t>
  </si>
  <si>
    <t>ZHT 241</t>
  </si>
  <si>
    <t>99</t>
  </si>
  <si>
    <t xml:space="preserve"> Sentra GX 1.3 </t>
  </si>
  <si>
    <t>14T</t>
  </si>
  <si>
    <t>ZTM 729</t>
  </si>
  <si>
    <t>100</t>
  </si>
  <si>
    <t xml:space="preserve">Sentra GX 1.3 </t>
  </si>
  <si>
    <t xml:space="preserve">14T </t>
  </si>
  <si>
    <t>Alpine White</t>
  </si>
  <si>
    <t>ZSF 893</t>
  </si>
  <si>
    <t>101</t>
  </si>
  <si>
    <t>Sentra GX 1.3</t>
  </si>
  <si>
    <t>ZGR 773</t>
  </si>
  <si>
    <t>102</t>
  </si>
  <si>
    <t xml:space="preserve">Sentra GX 1.3L </t>
  </si>
  <si>
    <t>30T</t>
  </si>
  <si>
    <t>ZHV 877</t>
  </si>
  <si>
    <t>103</t>
  </si>
  <si>
    <t>Sentra GX 1.4</t>
  </si>
  <si>
    <t xml:space="preserve">77T </t>
  </si>
  <si>
    <t>ZGP 432</t>
  </si>
  <si>
    <t>104</t>
  </si>
  <si>
    <t>70T</t>
  </si>
  <si>
    <t>ZFW 266</t>
  </si>
  <si>
    <t>105</t>
  </si>
  <si>
    <t xml:space="preserve">Sentra  GX 1.3L </t>
  </si>
  <si>
    <t>92T</t>
  </si>
  <si>
    <t>ZEA 285</t>
  </si>
  <si>
    <t>106</t>
  </si>
  <si>
    <t>47T</t>
  </si>
  <si>
    <t>Vivid Black</t>
  </si>
  <si>
    <t>XTH 826</t>
  </si>
  <si>
    <t>107</t>
  </si>
  <si>
    <t xml:space="preserve">64T </t>
  </si>
  <si>
    <t>ZBL 812</t>
  </si>
  <si>
    <t>108</t>
  </si>
  <si>
    <t xml:space="preserve">Sentra GSX 1.6L </t>
  </si>
  <si>
    <t>Deep Blue</t>
  </si>
  <si>
    <t>ZRC 212</t>
  </si>
  <si>
    <t>109</t>
  </si>
  <si>
    <t xml:space="preserve">Sentra GSX 1.6 </t>
  </si>
  <si>
    <t xml:space="preserve">Deep Blue </t>
  </si>
  <si>
    <t>ZMY 288</t>
  </si>
  <si>
    <t>110</t>
  </si>
  <si>
    <t>Sentra GSX 1.6L</t>
  </si>
  <si>
    <t>36T</t>
  </si>
  <si>
    <t xml:space="preserve">Vivid Black </t>
  </si>
  <si>
    <t>ZLY 873</t>
  </si>
  <si>
    <t>111</t>
  </si>
  <si>
    <t>10T</t>
  </si>
  <si>
    <t>ZDY 241</t>
  </si>
  <si>
    <t>112</t>
  </si>
  <si>
    <t>ZEG 734</t>
  </si>
  <si>
    <t>113</t>
  </si>
  <si>
    <t>Sentra 1.3L GX</t>
  </si>
  <si>
    <t xml:space="preserve">32T </t>
  </si>
  <si>
    <t xml:space="preserve">Blue Azure </t>
  </si>
  <si>
    <t>ZBB 554</t>
  </si>
  <si>
    <t>114</t>
  </si>
  <si>
    <t>Sentra Exalta Grandeur GS</t>
  </si>
  <si>
    <t>124T</t>
  </si>
  <si>
    <t>Cinnabar Red</t>
  </si>
  <si>
    <t>XLL 299</t>
  </si>
  <si>
    <t>115</t>
  </si>
  <si>
    <t xml:space="preserve">Serena Q-RVU </t>
  </si>
  <si>
    <t xml:space="preserve">59T </t>
  </si>
  <si>
    <t>Lunar Silver</t>
  </si>
  <si>
    <t>XLM 806</t>
  </si>
  <si>
    <t>116</t>
  </si>
  <si>
    <t xml:space="preserve">Teana 2.3L VQ 230 JK </t>
  </si>
  <si>
    <t xml:space="preserve">Ultra Black </t>
  </si>
  <si>
    <t>ZLS 789</t>
  </si>
  <si>
    <t>117</t>
  </si>
  <si>
    <t>X-Trail 200 4x2 2.0L</t>
  </si>
  <si>
    <t>27T</t>
  </si>
  <si>
    <t xml:space="preserve"> Blue X-Treme</t>
  </si>
  <si>
    <t>ZMX 753</t>
  </si>
  <si>
    <t>118</t>
  </si>
  <si>
    <t xml:space="preserve">X-Trail 4x4 2.5 L </t>
  </si>
  <si>
    <t xml:space="preserve">42T </t>
  </si>
  <si>
    <t>White X</t>
  </si>
  <si>
    <t>ZHT 143</t>
  </si>
  <si>
    <t>119</t>
  </si>
  <si>
    <t xml:space="preserve">X-Trail 4x4 250X </t>
  </si>
  <si>
    <t>FFT 849</t>
  </si>
  <si>
    <t>120</t>
  </si>
  <si>
    <t>121</t>
  </si>
  <si>
    <t>X-Trail 4x4 2.0L 200x</t>
  </si>
  <si>
    <t xml:space="preserve">2007 (OR CR ) 2006 (PN) </t>
  </si>
  <si>
    <t xml:space="preserve">38T </t>
  </si>
  <si>
    <t>Black X</t>
  </si>
  <si>
    <t>ZGC 364</t>
  </si>
  <si>
    <t>122</t>
  </si>
  <si>
    <t>123</t>
  </si>
  <si>
    <t>124</t>
  </si>
  <si>
    <t>125</t>
  </si>
  <si>
    <t xml:space="preserve">Ssangyong </t>
  </si>
  <si>
    <t xml:space="preserve">Actyon A230  </t>
  </si>
  <si>
    <t xml:space="preserve">CNG </t>
  </si>
  <si>
    <t xml:space="preserve">75T </t>
  </si>
  <si>
    <t xml:space="preserve">Scandal Red </t>
  </si>
  <si>
    <t>ZLE 195</t>
  </si>
  <si>
    <t>126</t>
  </si>
  <si>
    <t xml:space="preserve">Suzuki </t>
  </si>
  <si>
    <t>APV  GLX 1.6</t>
  </si>
  <si>
    <t xml:space="preserve">17T </t>
  </si>
  <si>
    <t xml:space="preserve">Silky Silver Metallic </t>
  </si>
  <si>
    <t>YFU 755</t>
  </si>
  <si>
    <t>127</t>
  </si>
  <si>
    <t xml:space="preserve">APV GA 1.6L </t>
  </si>
  <si>
    <t>53T</t>
  </si>
  <si>
    <t>Superior White</t>
  </si>
  <si>
    <t>ZLA 579</t>
  </si>
  <si>
    <t>128</t>
  </si>
  <si>
    <t>APV GL</t>
  </si>
  <si>
    <t>Radiant Red Metallic</t>
  </si>
  <si>
    <t>FGF 779</t>
  </si>
  <si>
    <t>129</t>
  </si>
  <si>
    <t xml:space="preserve">Grand Vitara </t>
  </si>
  <si>
    <t xml:space="preserve">Metallic Beige </t>
  </si>
  <si>
    <t>VCM 861</t>
  </si>
  <si>
    <t>130</t>
  </si>
  <si>
    <t xml:space="preserve">Grand Vitara 2.0 4x4 </t>
  </si>
  <si>
    <t>ZRA 465</t>
  </si>
  <si>
    <t>131</t>
  </si>
  <si>
    <t>132</t>
  </si>
  <si>
    <t>Toyota</t>
  </si>
  <si>
    <t>Fortuner 4 x 2</t>
  </si>
  <si>
    <t xml:space="preserve">7T </t>
  </si>
  <si>
    <t xml:space="preserve">Lithium </t>
  </si>
  <si>
    <t>ZJY 575</t>
  </si>
  <si>
    <t>133</t>
  </si>
  <si>
    <t>Fortuner G 4x2 2.7</t>
  </si>
  <si>
    <t>99T</t>
  </si>
  <si>
    <t xml:space="preserve">Xtreme Black </t>
  </si>
  <si>
    <t>CJP 88</t>
  </si>
  <si>
    <t>134</t>
  </si>
  <si>
    <t>135</t>
  </si>
  <si>
    <t>94 F. Manalo St., Cubao Quezon City  (with Authority to Sell) (SOLD)</t>
  </si>
  <si>
    <t>Lot 2, Blk 4, Gardenvale Homes (formerly Tudor Garden), Brgy. San Dionisio, Parañaque (SOLD)</t>
  </si>
  <si>
    <t>No. 354 S. Fernando St., Brgy. Sta. Clara, Pasay City (SOLD)</t>
  </si>
  <si>
    <t>Lot 12-A, Arturo Street, Teoville 3 Subd., Bo. BF Homes, Parañaque City (SOLD)</t>
  </si>
  <si>
    <t>Lot 13, Block 3, St. Claire St., Sto. Niño Village Phase II, Brgy. Tunasan, Muntinlupa (SOLD)</t>
  </si>
  <si>
    <t>Unit 9-A Meadowood Executive Townhomes, Regalado Ave., Brgy. West Fairview, Quezon City (FOR PRESENTATION)</t>
  </si>
  <si>
    <t>Susana Heights, Tunasan, Muntinlupa City (NOT FOR SALE)</t>
  </si>
  <si>
    <t xml:space="preserve">     Unit LG - 6 (SOLD)</t>
  </si>
  <si>
    <t xml:space="preserve">     Unit LG - 7 (SOLD)</t>
  </si>
  <si>
    <r>
      <t>Asian Star Condo</t>
    </r>
    <r>
      <rPr>
        <b/>
        <sz val="10"/>
        <color indexed="10"/>
        <rFont val="Arial"/>
        <family val="2"/>
      </rPr>
      <t xml:space="preserve"> Asean Drive cor. Singapura Lane Filinvest Corporate City Alabang (Currently under lease / no viewing / sale on hold) (NOT FOR SALE)</t>
    </r>
  </si>
  <si>
    <t>Lot 28, Block 15 Boni Ave., Bo. Jolo (Plainview), Mandaluyong City (SOLD)</t>
  </si>
  <si>
    <t>107 Dulong Tanke St., Brgy. Malinta, Valenzuela City (WITH OFFER)</t>
  </si>
  <si>
    <t>MARY JEAN V. REYES</t>
  </si>
  <si>
    <t>Manager</t>
  </si>
  <si>
    <t>0917-8515802 OR 975-5716 OR 702-7038</t>
  </si>
  <si>
    <t>0917-8515802 or 975-5716 or 702-7038</t>
  </si>
  <si>
    <t>Various Machineries &amp; Equipment (SOLD)</t>
  </si>
  <si>
    <t>Steel Mill ( includes land &amp; improvements -former Ferro Steel Inc.) (WITH OFFER)</t>
  </si>
  <si>
    <t>No. 45 Teofilo Reyes St., corner Mt. Isarog St., Amityville Subd., Brgy. San Jose, Rodriguez, Rizal (WITH OFFER)</t>
  </si>
  <si>
    <t>Lot 20, Blk. 10, Sycamore St., Greenwoods Village- Ph. 6, Brgy. Paliparan, Dasmariñas, Cavite (WITH OFFER)</t>
  </si>
  <si>
    <t>Lot 1 Gonzaga Extension Street, Brgy. Ugac Norte, Tuguegarao City (WITH OFFER)</t>
  </si>
  <si>
    <t>C.P. Garcia St., Barrio Mabini, Santiago City , Isabela(WITH OFFER)</t>
  </si>
  <si>
    <t>Unit 606, Athena Tower III, No. 126 Dominican Road, Baguio City (WITH OFFER)</t>
  </si>
  <si>
    <t>Unit 608, Athena Tower III, No. 126 Dominican Road, Baguio City (SOLD)</t>
  </si>
  <si>
    <t>Lot 1845 A-1 Cagayan Valley Road (National Highway), Brgy. Salangan, San Miguel, Bulacan (SOLD)</t>
  </si>
  <si>
    <t xml:space="preserve">        Lot 1 South East Corner of St. Luke and Samson Sts. (WITH OFFER)</t>
  </si>
  <si>
    <t>0917-8515802 OR 975-5716 or 702-7038</t>
  </si>
  <si>
    <t>0917-851508 or 975-5716 or 702-7038</t>
  </si>
  <si>
    <t>0917-8515802 or 975-5716 OR 702-7038</t>
  </si>
  <si>
    <t xml:space="preserve">Block No. 18 Uniwide Coastal City Subdivision, Brgy. Timalan, Naic, Cavite (Proposed site of Uniwide Amusement Park) </t>
  </si>
  <si>
    <t xml:space="preserve">Block No. 12 Uniwide Coastal City Subdivision, Brgy. Timalan, Naic, Cavite (Proposed site of Uniwide Shopping Mall and Warehouse Club) </t>
  </si>
  <si>
    <r>
      <t>Rodeo Countryside Estate</t>
    </r>
    <r>
      <rPr>
        <sz val="10"/>
        <rFont val="Arial"/>
        <family val="2"/>
      </rPr>
      <t>, Brgy. Esperanza, Ilaya, Alfonso, Cavite</t>
    </r>
  </si>
  <si>
    <t xml:space="preserve">      Block 13 Lot 2</t>
  </si>
  <si>
    <t xml:space="preserve">      Block 13 Lot 3</t>
  </si>
  <si>
    <t xml:space="preserve">      Block 13 Lot 4</t>
  </si>
  <si>
    <t xml:space="preserve">      Block 8  Lot 6 </t>
  </si>
  <si>
    <t xml:space="preserve">      Block 8  Lot 7</t>
  </si>
  <si>
    <t>Along the Northeast portion of Road Lot 2, Rodeo Countryside Estate Subdivision, Brgy. Esperanza, Alfonso, Cavite </t>
  </si>
  <si>
    <t>Bgy. Timalan, Naic, Cavite </t>
  </si>
  <si>
    <t>Lot 23, Blk. 10 Taft St., Extension, Royal Tagaytay Estates, within Brgy. Matagbac, Sinaliw and Kaytitinga, Alfonso, Cavite</t>
  </si>
  <si>
    <t xml:space="preserve">Lot 24 Blk. 3 Cityview Subdivision, Paliparan, Dasmariñas Cavite (with Authority to Sell) </t>
  </si>
  <si>
    <t>Puerto Galera St., Buenavista Hills Subdivision, Phase I, Brgy. Tolentino West, Tagaytay</t>
  </si>
  <si>
    <t>Along the West Side of Maguyam Road, Brgy. Maguyam, Silang Cavite</t>
  </si>
  <si>
    <r>
      <t xml:space="preserve">Mango Orchard Residential and Farm Estates, </t>
    </r>
    <r>
      <rPr>
        <sz val="10"/>
        <rFont val="Arial"/>
        <family val="2"/>
      </rPr>
      <t xml:space="preserve"> Brgy. Palangue, Naic, Cavite </t>
    </r>
  </si>
  <si>
    <t xml:space="preserve">     Lot 4, Blk. 17 </t>
  </si>
  <si>
    <t xml:space="preserve">     Lot 5, Blk. 17 </t>
  </si>
  <si>
    <t xml:space="preserve">     Lot 7, Blk. 19 </t>
  </si>
  <si>
    <t xml:space="preserve">     Lot 2, Blk. 19-A </t>
  </si>
  <si>
    <t xml:space="preserve">     Lot 9, Blk. 20 </t>
  </si>
  <si>
    <t xml:space="preserve">     Lot 1, Blk. 28-A  </t>
  </si>
  <si>
    <t xml:space="preserve">     Lot 7, Blk. 29 </t>
  </si>
  <si>
    <t xml:space="preserve">     Lot 12, Blk. 29 </t>
  </si>
  <si>
    <t xml:space="preserve">     Lot 14, Blk. 29</t>
  </si>
  <si>
    <t xml:space="preserve">     Lot 18, Blk. 31 </t>
  </si>
  <si>
    <t xml:space="preserve">     Lot 21, Blk. 31 </t>
  </si>
  <si>
    <t xml:space="preserve">     Lot 2, Blk. 32 </t>
  </si>
  <si>
    <r>
      <t xml:space="preserve">Royale Tagaytay Estates </t>
    </r>
    <r>
      <rPr>
        <sz val="10"/>
        <rFont val="Arial"/>
        <family val="2"/>
      </rPr>
      <t>Brgys. Matabac, Sinaliw and Kaytitinga, Alfonso, Cavite </t>
    </r>
  </si>
  <si>
    <t xml:space="preserve">     Lot 12, Blk. 3</t>
  </si>
  <si>
    <t xml:space="preserve">     Lot 6, Blk.  7</t>
  </si>
  <si>
    <t xml:space="preserve">     Lot 14, Blk. 12 </t>
  </si>
  <si>
    <t xml:space="preserve">     Lot 6, Blk. 13 </t>
  </si>
  <si>
    <t xml:space="preserve">     Lot 15, Blk. 13</t>
  </si>
  <si>
    <t xml:space="preserve">     Lot 16, Blk. 13</t>
  </si>
  <si>
    <t xml:space="preserve">     Lot 38, Blk.  13 </t>
  </si>
  <si>
    <t xml:space="preserve">     Lot 19, Blk. 16 </t>
  </si>
  <si>
    <t xml:space="preserve">     Lot 25, Blk. 20 </t>
  </si>
  <si>
    <t xml:space="preserve">     Lot 8, Blk. 3</t>
  </si>
  <si>
    <r>
      <t>Sherwood Hills Golf &amp; Country Club Subd.,</t>
    </r>
    <r>
      <rPr>
        <sz val="10"/>
        <rFont val="Arial"/>
        <family val="2"/>
      </rPr>
      <t xml:space="preserve"> Brgy. Cabezas &amp; Lallana, Trece Martires City, Cavite</t>
    </r>
  </si>
  <si>
    <t xml:space="preserve">     Lot 17, Blk. 14</t>
  </si>
  <si>
    <t xml:space="preserve">     Lot 14, Blk. 14</t>
  </si>
  <si>
    <r>
      <t>Citta Italia Phase 2 (Venezia),</t>
    </r>
    <r>
      <rPr>
        <sz val="10"/>
        <rFont val="Arial"/>
        <family val="2"/>
      </rPr>
      <t xml:space="preserve"> Brgy. Molino, Bacoor, Cavite </t>
    </r>
  </si>
  <si>
    <t xml:space="preserve">     Lot 6, Blk. 7, Morosoni St.</t>
  </si>
  <si>
    <t xml:space="preserve">     Lot 51, Blk. 1, Dandolo St.</t>
  </si>
  <si>
    <t xml:space="preserve">Lot 3, Blk.41 Tierra Nevada Phase 2, Bo. San Francisco, Gen Trias, Cavite </t>
  </si>
  <si>
    <t>Lot 596-H-3-G-3-C, Espiritu St., Brgy. Plaridel, Santiago City, Isabela</t>
  </si>
  <si>
    <t xml:space="preserve">Lot 24, Blk. 6 Alicia Midtown Subd., Brgy. Paddad, Alicia, Isabela </t>
  </si>
  <si>
    <t>Lot G-2-A-5-A, Mabini, Alicia, Isabela</t>
  </si>
  <si>
    <t>178-H Lucas St., Santiago City, Isabela</t>
  </si>
  <si>
    <t>Lot 7804-C, E. Quirino Ave., Brgy. Rizal, Roxas, Isabela</t>
  </si>
  <si>
    <t xml:space="preserve">Lot No. 2-C-1 within Brgy. Victoria, Alicia, Isabela </t>
  </si>
  <si>
    <t>Maharlika Highway , Ipil, Echague, Isabela </t>
  </si>
  <si>
    <t xml:space="preserve">Lot No. 8-A Brgy. San Fermin, Cauayan, Isabela </t>
  </si>
  <si>
    <t>Maharlika Subdivision, Cauayan, Isabela </t>
  </si>
  <si>
    <t>Lot 7462-B-1-B-4-B-1 Liwanag Compound, Brgy. Mabini, Santiago City, Isabela</t>
  </si>
  <si>
    <t>Justice F. Reyes St., Cabaruan, Cauayan City, Isabela </t>
  </si>
  <si>
    <t>Lot 10027-C-3-B,  Bo. Tagaran, Cauayan City, Isabela </t>
  </si>
  <si>
    <t xml:space="preserve">Lot No. B-1 located along an unnamed Barangay Road, within Brgy. Nungnungan I, Cauayan City, Isabela (residential / agricultural) </t>
  </si>
  <si>
    <t>Lot 10027-C-3-C-1, Bo. Tagaran, Cauayan City, Isabela </t>
  </si>
  <si>
    <t>Lot 2C-2-D-1-A, Brgy. Tagaran, Cauayan City, Isabela</t>
  </si>
  <si>
    <t xml:space="preserve">Lot B-6-A-9 located along the southeastern side of an Unnamed Road, Brgy. San Fermin, Cauayan Isabela </t>
  </si>
  <si>
    <t xml:space="preserve">Lot B-6-A-8 located along the southeastern side of an Unnamed Road, Brgy. San Fermin, Cauayan Isabela </t>
  </si>
  <si>
    <t xml:space="preserve">Lot B-6-A-10 located along the southeastern side of an Unnamed Road, Brgy. San Fermin, Cauayan Isabela </t>
  </si>
  <si>
    <t xml:space="preserve">Lot B-6-A-7  located along the southeastern side of an Unnamed Road, Brgy. San Fermin, Cauayan Isabela </t>
  </si>
  <si>
    <t>Lot No. 13137-F-2-A located along an Unnamed Subdivision Road, Alvarez Compound, Bo. Malvar, Santiago City, Isabela</t>
  </si>
  <si>
    <t>Lot No. 13137-F-1-A located along an Unnamed Subdivision Road, Alvarez Compound, Bo. Malvar, Santiago City, Isabela</t>
  </si>
  <si>
    <t>Lot 14, Block 7, Maharlika Subdivision, District 1, Cauayan, Isabela</t>
  </si>
  <si>
    <t>Lot Nos. 1 &amp; 2 located along R. Miranda St., Bo. Rizal, Santiago City, Isabela</t>
  </si>
  <si>
    <t>Brgy. Vira, Roxas, Isabela </t>
  </si>
  <si>
    <t>Lot 2-B-3-A-1-B Pamplona Street, Brgy. Real, Calamba City, Laguna</t>
  </si>
  <si>
    <t>Lot 4, Blk. 12, Southwoods Ecocentrum Business Park, Brgy. Halang / San Francisco, Biñan, Laguna</t>
  </si>
  <si>
    <t>Lot 8, Blk. 12, Southwoods Ecocentrum Business Park, Brgy. Halang / San Francisco, Biñan, Laguna</t>
  </si>
  <si>
    <t>Lot 7, Road Lot 17, The Country Club Subdivision, Brgy. Sto. Domingo, Sta. Rosa City, Laguna</t>
  </si>
  <si>
    <t>Lot nos. 2052-A, 2052-B, 2052-C,  511-A, 511-B, 511-C, 511-D, 3655, 3654-B, and 3654-A, Brgy. Sto. Angel, Longos (now Kalayaan) and Brgy. Lewin, Lumban, Laguna</t>
  </si>
  <si>
    <t>Lot 46, Block 11,  Belle Reve Subd.,  Brgy. Don Jose, Sta. Rosa City , Laguna</t>
  </si>
  <si>
    <t>Lot  26, Blk 7, Maple St., Belle Reve Subd., Brgy Don Jose, Sta. Rosa City, Laguna</t>
  </si>
  <si>
    <t>Lot 9, Block 14, Promenade Subd., Bgy. Don Jose, Sta. Rosa City , Laguna </t>
  </si>
  <si>
    <t>Lot 2, Block 13, Promenade Subd., Bgy. Don Jose, Sta. Rosa City , Laguna </t>
  </si>
  <si>
    <t xml:space="preserve">Lot 2-D-3 Brgy. Palo Alto, Calamba, Laguna </t>
  </si>
  <si>
    <r>
      <t>La Marea Subdivision</t>
    </r>
    <r>
      <rPr>
        <sz val="10"/>
        <rFont val="Arial"/>
        <family val="2"/>
      </rPr>
      <t>., San Antonio, San Pedro, Laguna</t>
    </r>
  </si>
  <si>
    <t xml:space="preserve">     Lot 19, Blk. 8 Eucalyptus Street, Phase 1</t>
  </si>
  <si>
    <t xml:space="preserve">     Lot 20, Blk. 8 Eucalyptus Street, Phase 1</t>
  </si>
  <si>
    <t xml:space="preserve">     Blk 8 Lot 18 Eucalyptus Road</t>
  </si>
  <si>
    <r>
      <t>Jubilleeville Subdivision</t>
    </r>
    <r>
      <rPr>
        <sz val="10"/>
        <rFont val="Arial"/>
        <family val="2"/>
      </rPr>
      <t>, Barrio Masaya and Puypuy, Bay, Laguna </t>
    </r>
  </si>
  <si>
    <t xml:space="preserve">        Block 23 Lot 18 Mabango St</t>
  </si>
  <si>
    <t xml:space="preserve">        Block 23 Lot 20  Mabango St.</t>
  </si>
  <si>
    <t xml:space="preserve">        Block 23 Lot 22 Mabango St.</t>
  </si>
  <si>
    <t xml:space="preserve">        Block 23 Lot 16 Mabango St.</t>
  </si>
  <si>
    <t xml:space="preserve">Lot 22, Blk. 6, Crismor Subd., Brgy. San Antonio, San Pedro, Laguna </t>
  </si>
  <si>
    <t xml:space="preserve">Lot 26, Blk. 2, Phase 1-C, San Lorenzo - Centro Subdivision, Bo. Malilit, Sta. Rosa City, Laguna </t>
  </si>
  <si>
    <t>Lot 18, Block 3, Jamaica Hills Subd. Bgy. Bangbang, Los Baños, Laguna</t>
  </si>
  <si>
    <r>
      <t xml:space="preserve">Fontamara Subdivision, </t>
    </r>
    <r>
      <rPr>
        <sz val="10"/>
        <rFont val="Arial"/>
        <family val="2"/>
      </rPr>
      <t>Bgy. Don Jose, Sta. Rosa City, Laguna </t>
    </r>
  </si>
  <si>
    <t xml:space="preserve">     Lot 28, Blk. 1</t>
  </si>
  <si>
    <t xml:space="preserve">     Lot 15, Blk. 1</t>
  </si>
  <si>
    <t xml:space="preserve">     Lot 9, Blk. 1</t>
  </si>
  <si>
    <t xml:space="preserve">Block 5 Tropical Park Subdivision, Brgy. Concepcion, San Pablo City, Laguna (farm lot) </t>
  </si>
  <si>
    <t>Along an Unnamed Brgy. Road, Brgy. San Marcos (Tikiw), San Pablo City, Laguna (Agricultural)</t>
  </si>
  <si>
    <r>
      <t>Villa Segovia</t>
    </r>
    <r>
      <rPr>
        <sz val="10"/>
        <rFont val="Arial"/>
        <family val="2"/>
      </rPr>
      <t>, Bgy. Pulong Sta. Cruz, Sta. Rosa, Laguna </t>
    </r>
  </si>
  <si>
    <t xml:space="preserve">     Lot 13, Block 27</t>
  </si>
  <si>
    <t xml:space="preserve">     Lot 1, Block 25</t>
  </si>
  <si>
    <t xml:space="preserve">     Lot 6, Block 11</t>
  </si>
  <si>
    <t xml:space="preserve">     Lot 20, Block 9</t>
  </si>
  <si>
    <t xml:space="preserve">     Lot 28, Block 7 </t>
  </si>
  <si>
    <t xml:space="preserve">     Lot 27, Block 7</t>
  </si>
  <si>
    <t xml:space="preserve">     Lot 26, Block 7</t>
  </si>
  <si>
    <t xml:space="preserve">     Lot 24, Block 7</t>
  </si>
  <si>
    <t xml:space="preserve">     Lot 21, Block 7 </t>
  </si>
  <si>
    <t xml:space="preserve">     Lot 1, Block 5</t>
  </si>
  <si>
    <t xml:space="preserve">     Lot 21, Block 4 </t>
  </si>
  <si>
    <t xml:space="preserve">     Lot 1, Block 26</t>
  </si>
  <si>
    <t xml:space="preserve">     Lot 3, Block 7</t>
  </si>
  <si>
    <r>
      <t>Richwood Park Village,</t>
    </r>
    <r>
      <rPr>
        <sz val="10"/>
        <rFont val="Arial"/>
        <family val="2"/>
      </rPr>
      <t xml:space="preserve"> San Pablo, Laguna</t>
    </r>
  </si>
  <si>
    <t xml:space="preserve">     Lot 24, Block 8</t>
  </si>
  <si>
    <t xml:space="preserve">     Lot 26, Block 8</t>
  </si>
  <si>
    <t>Block 1 within AGL Heights Subd. , Brgy. Caalibangbangan, Cabanatuan City, Nueva Ecija</t>
  </si>
  <si>
    <t>Block 2 within AGL Heights Subd. , Brgy. Caalibangbangan, Cabanatuan City, Nueva Ecija</t>
  </si>
  <si>
    <t>Along the Eastern Side of Brgy. Cawayang Bugtong (Poblacion) Guimba, Nueva Ecija</t>
  </si>
  <si>
    <t>Bulabod and Daang Bakal Streets, Bo. Sto. Nino, Gapan City, Nueva Ecija</t>
  </si>
  <si>
    <t>Along Bgy. Road, Prado Siongco, Lubao, Pampanga </t>
  </si>
  <si>
    <t xml:space="preserve">Lot 1344-B, Lots 16134, 1341 and 1339, Mc Arthur Highway, Brgy. San Miguel, Calasiao, Pangasinan </t>
  </si>
  <si>
    <t>Lot 1132-O,  Zambrano St., Zone IV,  Poblacion, Rosales, Pangasinan </t>
  </si>
  <si>
    <t xml:space="preserve">Lot 17, Blk 7 Rosewood St., Woodside Garden Village, Brgy. Pinmaludpod Urdaneta City, Pangasinan </t>
  </si>
  <si>
    <t>Landas, Mangaldan, Pangasinan 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</si>
</sst>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0.000%"/>
    <numFmt numFmtId="166" formatCode="#,##0\ ;&quot; (&quot;#,##0\);&quot; -&quot;#\ ;@\ "/>
    <numFmt numFmtId="167" formatCode="#,##0\ ;\(#,##0\)"/>
    <numFmt numFmtId="168" formatCode="#,###"/>
    <numFmt numFmtId="169" formatCode="#,###.00"/>
    <numFmt numFmtId="170" formatCode="0.0"/>
  </numFmts>
  <fonts count="46"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Georgia"/>
      <family val="1"/>
    </font>
    <font>
      <b/>
      <sz val="36"/>
      <name val="Microsoft Sans Serif"/>
      <family val="2"/>
    </font>
    <font>
      <b/>
      <sz val="14"/>
      <name val="Georgia"/>
      <family val="1"/>
    </font>
    <font>
      <sz val="10"/>
      <name val="Georgia"/>
      <family val="1"/>
    </font>
    <font>
      <b/>
      <sz val="24"/>
      <color indexed="62"/>
      <name val="Lucida Console"/>
      <family val="3"/>
    </font>
    <font>
      <b/>
      <sz val="22"/>
      <name val="Arial"/>
      <family val="2"/>
    </font>
    <font>
      <b/>
      <sz val="11"/>
      <name val="Arial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b/>
      <sz val="14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10"/>
      <color indexed="6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b/>
      <sz val="10"/>
      <color indexed="60"/>
      <name val="Arial"/>
      <family val="2"/>
    </font>
    <font>
      <u val="single"/>
      <sz val="7.5"/>
      <color indexed="12"/>
      <name val="Arial"/>
      <family val="2"/>
    </font>
    <font>
      <b/>
      <sz val="9"/>
      <name val="Lucida Sans Unicode"/>
      <family val="2"/>
    </font>
    <font>
      <b/>
      <sz val="9"/>
      <name val="Arial"/>
      <family val="2"/>
    </font>
    <font>
      <b/>
      <sz val="10"/>
      <name val="Microsoft Sans Serif"/>
      <family val="2"/>
    </font>
    <font>
      <b/>
      <sz val="10"/>
      <name val="Georgia"/>
      <family val="1"/>
    </font>
    <font>
      <b/>
      <sz val="10"/>
      <color indexed="9"/>
      <name val="Arial"/>
      <family val="2"/>
    </font>
    <font>
      <sz val="10"/>
      <color indexed="59"/>
      <name val="Arial"/>
      <family val="2"/>
    </font>
    <font>
      <sz val="10"/>
      <color indexed="8"/>
      <name val="Arial Unicode MS"/>
      <family val="2"/>
    </font>
    <font>
      <b/>
      <sz val="10"/>
      <name val="Times New Roman CYR"/>
      <family val="1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18"/>
      <name val="Lucida Sans Unicode"/>
      <family val="2"/>
    </font>
    <font>
      <b/>
      <sz val="36"/>
      <color indexed="9"/>
      <name val="Microsoft Sans Serif"/>
      <family val="2"/>
    </font>
    <font>
      <b/>
      <sz val="10"/>
      <color indexed="12"/>
      <name val="Arial"/>
      <family val="2"/>
    </font>
    <font>
      <sz val="12"/>
      <name val="Georgia"/>
      <family val="1"/>
    </font>
    <font>
      <b/>
      <sz val="8"/>
      <name val="Arial"/>
      <family val="2"/>
    </font>
    <font>
      <b/>
      <sz val="11"/>
      <name val="Georgia"/>
      <family val="1"/>
    </font>
    <font>
      <b/>
      <sz val="12"/>
      <color indexed="9"/>
      <name val="Arial"/>
      <family val="2"/>
    </font>
    <font>
      <sz val="10"/>
      <name val="Albertus Medium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</cellStyleXfs>
  <cellXfs count="13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top" wrapText="1"/>
    </xf>
    <xf numFmtId="0" fontId="0" fillId="0" borderId="2" xfId="0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164" fontId="0" fillId="0" borderId="1" xfId="15" applyFont="1" applyFill="1" applyBorder="1" applyAlignment="1" applyProtection="1">
      <alignment vertical="top" wrapText="1"/>
      <protection/>
    </xf>
    <xf numFmtId="164" fontId="0" fillId="0" borderId="3" xfId="15" applyFont="1" applyFill="1" applyBorder="1" applyAlignment="1" applyProtection="1">
      <alignment vertical="top" wrapText="1"/>
      <protection/>
    </xf>
    <xf numFmtId="0" fontId="0" fillId="0" borderId="0" xfId="0" applyFont="1" applyFill="1" applyAlignment="1">
      <alignment vertical="top"/>
    </xf>
    <xf numFmtId="0" fontId="0" fillId="2" borderId="5" xfId="0" applyFill="1" applyBorder="1" applyAlignment="1">
      <alignment/>
    </xf>
    <xf numFmtId="0" fontId="0" fillId="0" borderId="6" xfId="0" applyFill="1" applyBorder="1" applyAlignment="1">
      <alignment vertical="top"/>
    </xf>
    <xf numFmtId="0" fontId="5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/>
    </xf>
    <xf numFmtId="0" fontId="0" fillId="0" borderId="8" xfId="0" applyFill="1" applyBorder="1" applyAlignment="1">
      <alignment vertical="top"/>
    </xf>
    <xf numFmtId="164" fontId="0" fillId="0" borderId="1" xfId="15" applyNumberFormat="1" applyFont="1" applyFill="1" applyBorder="1" applyAlignment="1" applyProtection="1">
      <alignment vertical="top" wrapText="1"/>
      <protection/>
    </xf>
    <xf numFmtId="0" fontId="0" fillId="2" borderId="9" xfId="0" applyFill="1" applyBorder="1" applyAlignment="1">
      <alignment horizontal="left" vertical="top"/>
    </xf>
    <xf numFmtId="0" fontId="5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164" fontId="0" fillId="0" borderId="9" xfId="15" applyFont="1" applyFill="1" applyBorder="1" applyAlignment="1" applyProtection="1">
      <alignment vertical="top" wrapText="1"/>
      <protection/>
    </xf>
    <xf numFmtId="0" fontId="0" fillId="0" borderId="1" xfId="0" applyFont="1" applyFill="1" applyBorder="1" applyAlignment="1">
      <alignment vertical="top"/>
    </xf>
    <xf numFmtId="0" fontId="0" fillId="2" borderId="5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vertical="top"/>
    </xf>
    <xf numFmtId="0" fontId="0" fillId="0" borderId="3" xfId="0" applyFill="1" applyBorder="1" applyAlignment="1">
      <alignment/>
    </xf>
    <xf numFmtId="0" fontId="0" fillId="2" borderId="7" xfId="0" applyFont="1" applyFill="1" applyBorder="1" applyAlignment="1">
      <alignment vertical="top"/>
    </xf>
    <xf numFmtId="0" fontId="0" fillId="2" borderId="7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 vertical="top"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 vertical="top"/>
    </xf>
    <xf numFmtId="0" fontId="4" fillId="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64" fontId="0" fillId="0" borderId="0" xfId="15" applyFont="1" applyFill="1" applyBorder="1" applyAlignment="1" applyProtection="1">
      <alignment vertical="top" wrapText="1"/>
      <protection/>
    </xf>
    <xf numFmtId="0" fontId="0" fillId="0" borderId="11" xfId="0" applyFill="1" applyBorder="1" applyAlignment="1">
      <alignment vertical="top"/>
    </xf>
    <xf numFmtId="0" fontId="5" fillId="0" borderId="1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6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" fontId="0" fillId="0" borderId="0" xfId="15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Font="1" applyAlignment="1">
      <alignment horizontal="right" vertical="top"/>
    </xf>
    <xf numFmtId="3" fontId="0" fillId="0" borderId="0" xfId="15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 vertical="top"/>
    </xf>
    <xf numFmtId="0" fontId="7" fillId="0" borderId="0" xfId="0" applyFont="1" applyFill="1" applyAlignment="1" applyProtection="1">
      <alignment vertical="top" wrapText="1"/>
      <protection locked="0"/>
    </xf>
    <xf numFmtId="0" fontId="8" fillId="0" borderId="0" xfId="30" applyFont="1" applyBorder="1">
      <alignment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3" fontId="9" fillId="0" borderId="0" xfId="15" applyNumberFormat="1" applyFont="1" applyFill="1" applyBorder="1" applyAlignment="1" applyProtection="1">
      <alignment horizontal="right" vertical="top" wrapText="1"/>
      <protection/>
    </xf>
    <xf numFmtId="3" fontId="9" fillId="0" borderId="0" xfId="0" applyNumberFormat="1" applyFont="1" applyFill="1" applyBorder="1" applyAlignment="1" applyProtection="1">
      <alignment horizontal="right" vertical="top" wrapText="1"/>
      <protection/>
    </xf>
    <xf numFmtId="3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/>
    </xf>
    <xf numFmtId="0" fontId="13" fillId="0" borderId="0" xfId="0" applyFont="1" applyFill="1" applyAlignment="1" applyProtection="1">
      <alignment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/>
    </xf>
    <xf numFmtId="3" fontId="14" fillId="0" borderId="0" xfId="0" applyNumberFormat="1" applyFont="1" applyFill="1" applyBorder="1" applyAlignment="1" applyProtection="1">
      <alignment horizontal="right" vertical="top" wrapText="1"/>
      <protection/>
    </xf>
    <xf numFmtId="3" fontId="1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1" fillId="4" borderId="5" xfId="0" applyFont="1" applyFill="1" applyBorder="1" applyAlignment="1">
      <alignment horizontal="center" vertical="top" wrapText="1"/>
    </xf>
    <xf numFmtId="3" fontId="1" fillId="4" borderId="1" xfId="15" applyNumberFormat="1" applyFont="1" applyFill="1" applyBorder="1" applyAlignment="1" applyProtection="1">
      <alignment horizontal="center" vertical="top" wrapText="1"/>
      <protection/>
    </xf>
    <xf numFmtId="3" fontId="1" fillId="4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0" fillId="0" borderId="1" xfId="27" applyFont="1" applyBorder="1" applyAlignment="1">
      <alignment horizontal="left" wrapText="1"/>
      <protection/>
    </xf>
    <xf numFmtId="3" fontId="0" fillId="0" borderId="9" xfId="27" applyNumberFormat="1" applyFont="1" applyBorder="1" applyAlignment="1">
      <alignment horizontal="right"/>
      <protection/>
    </xf>
    <xf numFmtId="3" fontId="0" fillId="0" borderId="9" xfId="0" applyNumberFormat="1" applyFont="1" applyFill="1" applyBorder="1" applyAlignment="1">
      <alignment horizontal="right" vertical="top"/>
    </xf>
    <xf numFmtId="3" fontId="0" fillId="0" borderId="7" xfId="15" applyNumberFormat="1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 wrapText="1"/>
    </xf>
    <xf numFmtId="3" fontId="0" fillId="0" borderId="2" xfId="15" applyNumberFormat="1" applyFont="1" applyFill="1" applyBorder="1" applyAlignment="1" applyProtection="1">
      <alignment horizontal="right"/>
      <protection/>
    </xf>
    <xf numFmtId="3" fontId="0" fillId="0" borderId="1" xfId="15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right" wrapText="1"/>
    </xf>
    <xf numFmtId="0" fontId="0" fillId="0" borderId="1" xfId="27" applyFont="1" applyFill="1" applyBorder="1" applyAlignment="1">
      <alignment horizontal="left" vertical="center" wrapText="1"/>
      <protection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/>
    </xf>
    <xf numFmtId="3" fontId="0" fillId="0" borderId="1" xfId="15" applyNumberFormat="1" applyFont="1" applyFill="1" applyBorder="1" applyAlignment="1" applyProtection="1">
      <alignment horizontal="center"/>
      <protection/>
    </xf>
    <xf numFmtId="3" fontId="0" fillId="0" borderId="1" xfId="15" applyNumberFormat="1" applyFont="1" applyFill="1" applyBorder="1" applyAlignment="1" applyProtection="1">
      <alignment horizontal="right" wrapText="1"/>
      <protection/>
    </xf>
    <xf numFmtId="3" fontId="0" fillId="0" borderId="2" xfId="0" applyNumberFormat="1" applyFont="1" applyBorder="1" applyAlignment="1">
      <alignment horizontal="right" wrapText="1"/>
    </xf>
    <xf numFmtId="0" fontId="0" fillId="0" borderId="1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3" fontId="0" fillId="0" borderId="1" xfId="15" applyNumberFormat="1" applyFont="1" applyFill="1" applyBorder="1" applyAlignment="1" applyProtection="1">
      <alignment horizontal="right" vertical="top" wrapText="1"/>
      <protection/>
    </xf>
    <xf numFmtId="3" fontId="0" fillId="0" borderId="2" xfId="0" applyNumberFormat="1" applyFont="1" applyBorder="1" applyAlignment="1">
      <alignment horizontal="right" vertical="top" wrapText="1"/>
    </xf>
    <xf numFmtId="3" fontId="0" fillId="0" borderId="1" xfId="15" applyNumberFormat="1" applyFont="1" applyFill="1" applyBorder="1" applyAlignment="1" applyProtection="1">
      <alignment horizontal="center" vertical="top" wrapText="1"/>
      <protection/>
    </xf>
    <xf numFmtId="0" fontId="0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15" applyNumberFormat="1" applyFont="1" applyFill="1" applyBorder="1" applyAlignment="1" applyProtection="1">
      <alignment horizontal="center" vertical="center"/>
      <protection/>
    </xf>
    <xf numFmtId="3" fontId="0" fillId="0" borderId="1" xfId="27" applyNumberFormat="1" applyFont="1" applyFill="1" applyBorder="1" applyAlignment="1">
      <alignment horizontal="right" vertical="center" wrapText="1"/>
      <protection/>
    </xf>
    <xf numFmtId="3" fontId="0" fillId="0" borderId="2" xfId="27" applyNumberFormat="1" applyFont="1" applyFill="1" applyBorder="1" applyAlignment="1">
      <alignment horizontal="right" vertical="center" wrapText="1"/>
      <protection/>
    </xf>
    <xf numFmtId="3" fontId="0" fillId="0" borderId="1" xfId="27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left" vertical="top" wrapText="1"/>
    </xf>
    <xf numFmtId="0" fontId="0" fillId="0" borderId="9" xfId="0" applyBorder="1" applyAlignment="1">
      <alignment vertical="top"/>
    </xf>
    <xf numFmtId="0" fontId="0" fillId="0" borderId="1" xfId="0" applyFont="1" applyBorder="1" applyAlignment="1">
      <alignment wrapText="1"/>
    </xf>
    <xf numFmtId="0" fontId="0" fillId="0" borderId="9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1" fillId="4" borderId="9" xfId="0" applyFont="1" applyFill="1" applyBorder="1" applyAlignment="1">
      <alignment horizontal="center" vertical="top" wrapText="1"/>
    </xf>
    <xf numFmtId="3" fontId="1" fillId="4" borderId="7" xfId="15" applyNumberFormat="1" applyFont="1" applyFill="1" applyBorder="1" applyAlignment="1" applyProtection="1">
      <alignment horizontal="center" vertical="top" wrapText="1"/>
      <protection/>
    </xf>
    <xf numFmtId="3" fontId="1" fillId="4" borderId="7" xfId="0" applyNumberFormat="1" applyFont="1" applyFill="1" applyBorder="1" applyAlignment="1">
      <alignment horizontal="center" vertical="top" wrapText="1"/>
    </xf>
    <xf numFmtId="3" fontId="1" fillId="4" borderId="9" xfId="15" applyNumberFormat="1" applyFont="1" applyFill="1" applyBorder="1" applyAlignment="1" applyProtection="1">
      <alignment horizontal="center" vertical="top" wrapText="1"/>
      <protection/>
    </xf>
    <xf numFmtId="3" fontId="1" fillId="4" borderId="9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left" vertical="top" wrapText="1"/>
    </xf>
    <xf numFmtId="3" fontId="0" fillId="0" borderId="1" xfId="27" applyNumberFormat="1" applyFont="1" applyBorder="1" applyAlignment="1">
      <alignment horizontal="right"/>
      <protection/>
    </xf>
    <xf numFmtId="0" fontId="0" fillId="0" borderId="7" xfId="0" applyFont="1" applyBorder="1" applyAlignment="1">
      <alignment vertical="top" wrapText="1"/>
    </xf>
    <xf numFmtId="0" fontId="0" fillId="0" borderId="5" xfId="0" applyFont="1" applyBorder="1" applyAlignment="1">
      <alignment horizontal="left" vertical="top" wrapText="1"/>
    </xf>
    <xf numFmtId="3" fontId="0" fillId="0" borderId="5" xfId="15" applyNumberFormat="1" applyFont="1" applyFill="1" applyBorder="1" applyAlignment="1" applyProtection="1">
      <alignment horizontal="right" vertical="top" wrapText="1"/>
      <protection/>
    </xf>
    <xf numFmtId="3" fontId="0" fillId="0" borderId="5" xfId="0" applyNumberFormat="1" applyFont="1" applyBorder="1" applyAlignment="1">
      <alignment horizontal="right" vertical="top" wrapText="1"/>
    </xf>
    <xf numFmtId="3" fontId="0" fillId="0" borderId="5" xfId="15" applyNumberFormat="1" applyFont="1" applyFill="1" applyBorder="1" applyAlignment="1" applyProtection="1">
      <alignment horizontal="center" vertical="top" wrapText="1"/>
      <protection/>
    </xf>
    <xf numFmtId="0" fontId="0" fillId="0" borderId="5" xfId="27" applyFont="1" applyBorder="1" applyAlignment="1">
      <alignment horizontal="left" vertical="top"/>
      <protection/>
    </xf>
    <xf numFmtId="0" fontId="0" fillId="0" borderId="3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7" xfId="27" applyFont="1" applyBorder="1" applyAlignment="1">
      <alignment horizontal="left" vertical="top"/>
      <protection/>
    </xf>
    <xf numFmtId="0" fontId="0" fillId="0" borderId="9" xfId="27" applyFont="1" applyBorder="1" applyAlignment="1">
      <alignment horizontal="left" vertical="top"/>
      <protection/>
    </xf>
    <xf numFmtId="0" fontId="1" fillId="4" borderId="1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left" vertical="top" wrapText="1"/>
    </xf>
    <xf numFmtId="3" fontId="13" fillId="0" borderId="9" xfId="15" applyNumberFormat="1" applyFont="1" applyFill="1" applyBorder="1" applyAlignment="1" applyProtection="1">
      <alignment horizontal="right" vertical="top" wrapText="1"/>
      <protection/>
    </xf>
    <xf numFmtId="3" fontId="0" fillId="0" borderId="9" xfId="0" applyNumberFormat="1" applyFont="1" applyBorder="1" applyAlignment="1">
      <alignment horizontal="right" vertical="top" wrapText="1"/>
    </xf>
    <xf numFmtId="3" fontId="0" fillId="0" borderId="9" xfId="15" applyNumberFormat="1" applyFont="1" applyFill="1" applyBorder="1" applyAlignment="1" applyProtection="1">
      <alignment horizontal="center" vertical="top" wrapText="1"/>
      <protection/>
    </xf>
    <xf numFmtId="0" fontId="0" fillId="0" borderId="6" xfId="0" applyFont="1" applyBorder="1" applyAlignment="1">
      <alignment horizontal="left" vertical="top" wrapText="1"/>
    </xf>
    <xf numFmtId="3" fontId="0" fillId="0" borderId="9" xfId="15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3" fontId="13" fillId="0" borderId="1" xfId="15" applyNumberFormat="1" applyFont="1" applyFill="1" applyBorder="1" applyAlignment="1" applyProtection="1">
      <alignment horizontal="right" vertical="top" wrapText="1"/>
      <protection/>
    </xf>
    <xf numFmtId="0" fontId="0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3" fontId="1" fillId="0" borderId="1" xfId="15" applyNumberFormat="1" applyFont="1" applyFill="1" applyBorder="1" applyAlignment="1" applyProtection="1">
      <alignment horizontal="right" vertical="top" wrapText="1"/>
      <protection/>
    </xf>
    <xf numFmtId="3" fontId="0" fillId="0" borderId="1" xfId="0" applyNumberFormat="1" applyFont="1" applyFill="1" applyBorder="1" applyAlignment="1">
      <alignment horizontal="right"/>
    </xf>
    <xf numFmtId="3" fontId="0" fillId="2" borderId="1" xfId="15" applyNumberFormat="1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3" fontId="0" fillId="0" borderId="2" xfId="15" applyNumberFormat="1" applyFont="1" applyFill="1" applyBorder="1" applyAlignment="1" applyProtection="1">
      <alignment horizontal="right" vertical="top" wrapText="1"/>
      <protection/>
    </xf>
    <xf numFmtId="0" fontId="0" fillId="0" borderId="3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3" fontId="0" fillId="2" borderId="1" xfId="0" applyNumberFormat="1" applyFont="1" applyFill="1" applyBorder="1" applyAlignment="1">
      <alignment horizontal="right" wrapText="1"/>
    </xf>
    <xf numFmtId="3" fontId="0" fillId="0" borderId="3" xfId="15" applyNumberFormat="1" applyFont="1" applyFill="1" applyBorder="1" applyAlignment="1" applyProtection="1">
      <alignment horizontal="center" wrapText="1"/>
      <protection/>
    </xf>
    <xf numFmtId="3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3" fontId="0" fillId="0" borderId="1" xfId="0" applyNumberFormat="1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left" vertical="center" wrapText="1"/>
    </xf>
    <xf numFmtId="3" fontId="0" fillId="0" borderId="1" xfId="15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/>
    </xf>
    <xf numFmtId="0" fontId="0" fillId="0" borderId="11" xfId="0" applyFont="1" applyFill="1" applyBorder="1" applyAlignment="1">
      <alignment horizontal="left" vertical="top" wrapText="1"/>
    </xf>
    <xf numFmtId="3" fontId="0" fillId="0" borderId="9" xfId="0" applyNumberFormat="1" applyFont="1" applyFill="1" applyBorder="1" applyAlignment="1">
      <alignment horizontal="right" vertical="top" wrapText="1"/>
    </xf>
    <xf numFmtId="0" fontId="0" fillId="0" borderId="4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/>
    </xf>
    <xf numFmtId="3" fontId="1" fillId="4" borderId="5" xfId="15" applyNumberFormat="1" applyFont="1" applyFill="1" applyBorder="1" applyAlignment="1" applyProtection="1">
      <alignment horizontal="center" vertical="top" wrapText="1"/>
      <protection/>
    </xf>
    <xf numFmtId="3" fontId="1" fillId="4" borderId="5" xfId="0" applyNumberFormat="1" applyFont="1" applyFill="1" applyBorder="1" applyAlignment="1">
      <alignment horizontal="center" vertical="top" wrapText="1"/>
    </xf>
    <xf numFmtId="0" fontId="0" fillId="0" borderId="1" xfId="27" applyFont="1" applyBorder="1" applyAlignment="1">
      <alignment horizontal="left" vertical="center"/>
      <protection/>
    </xf>
    <xf numFmtId="0" fontId="0" fillId="0" borderId="5" xfId="0" applyFont="1" applyBorder="1" applyAlignment="1">
      <alignment vertical="top" wrapText="1"/>
    </xf>
    <xf numFmtId="3" fontId="0" fillId="0" borderId="1" xfId="15" applyNumberForma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vertical="top" wrapText="1"/>
    </xf>
    <xf numFmtId="3" fontId="1" fillId="4" borderId="5" xfId="15" applyNumberFormat="1" applyFont="1" applyFill="1" applyBorder="1" applyAlignment="1" applyProtection="1">
      <alignment horizontal="right" vertical="top" wrapText="1"/>
      <protection/>
    </xf>
    <xf numFmtId="3" fontId="1" fillId="4" borderId="5" xfId="0" applyNumberFormat="1" applyFont="1" applyFill="1" applyBorder="1" applyAlignment="1">
      <alignment horizontal="right" vertical="top" wrapText="1"/>
    </xf>
    <xf numFmtId="3" fontId="1" fillId="4" borderId="9" xfId="15" applyNumberFormat="1" applyFont="1" applyFill="1" applyBorder="1" applyAlignment="1" applyProtection="1">
      <alignment horizontal="right" vertical="top" wrapText="1"/>
      <protection/>
    </xf>
    <xf numFmtId="3" fontId="1" fillId="4" borderId="9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14" xfId="0" applyFont="1" applyFill="1" applyBorder="1" applyAlignment="1">
      <alignment horizontal="center" vertical="top" wrapText="1"/>
    </xf>
    <xf numFmtId="3" fontId="0" fillId="0" borderId="3" xfId="15" applyNumberFormat="1" applyFont="1" applyFill="1" applyBorder="1" applyAlignment="1" applyProtection="1">
      <alignment horizontal="right" vertical="top" wrapText="1"/>
      <protection/>
    </xf>
    <xf numFmtId="0" fontId="13" fillId="0" borderId="9" xfId="0" applyFont="1" applyBorder="1" applyAlignment="1">
      <alignment horizontal="left" wrapText="1"/>
    </xf>
    <xf numFmtId="3" fontId="0" fillId="0" borderId="9" xfId="15" applyNumberFormat="1" applyFont="1" applyFill="1" applyBorder="1" applyAlignment="1" applyProtection="1">
      <alignment horizontal="right" wrapText="1"/>
      <protection/>
    </xf>
    <xf numFmtId="3" fontId="0" fillId="0" borderId="9" xfId="0" applyNumberFormat="1" applyFont="1" applyBorder="1" applyAlignment="1">
      <alignment horizontal="right" wrapText="1"/>
    </xf>
    <xf numFmtId="3" fontId="0" fillId="0" borderId="9" xfId="15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3" fillId="0" borderId="1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wrapText="1"/>
    </xf>
    <xf numFmtId="0" fontId="0" fillId="0" borderId="9" xfId="0" applyFont="1" applyBorder="1" applyAlignment="1">
      <alignment vertical="top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0" fillId="0" borderId="9" xfId="0" applyFont="1" applyBorder="1" applyAlignment="1">
      <alignment horizontal="left" wrapText="1"/>
    </xf>
    <xf numFmtId="0" fontId="0" fillId="0" borderId="7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top"/>
    </xf>
    <xf numFmtId="0" fontId="0" fillId="0" borderId="1" xfId="27" applyFont="1" applyFill="1" applyBorder="1" applyAlignment="1">
      <alignment horizontal="left" wrapText="1"/>
      <protection/>
    </xf>
    <xf numFmtId="0" fontId="0" fillId="0" borderId="5" xfId="27" applyFont="1" applyFill="1" applyBorder="1" applyAlignment="1">
      <alignment horizontal="left" wrapText="1"/>
      <protection/>
    </xf>
    <xf numFmtId="0" fontId="0" fillId="0" borderId="13" xfId="27" applyFont="1" applyBorder="1">
      <alignment/>
      <protection/>
    </xf>
    <xf numFmtId="3" fontId="0" fillId="0" borderId="12" xfId="15" applyNumberFormat="1" applyFont="1" applyFill="1" applyBorder="1" applyAlignment="1" applyProtection="1">
      <alignment horizontal="right"/>
      <protection/>
    </xf>
    <xf numFmtId="3" fontId="0" fillId="0" borderId="9" xfId="15" applyNumberFormat="1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top" wrapText="1"/>
    </xf>
    <xf numFmtId="3" fontId="0" fillId="2" borderId="1" xfId="0" applyNumberFormat="1" applyFont="1" applyFill="1" applyBorder="1" applyAlignment="1">
      <alignment horizontal="right" vertical="top" wrapText="1"/>
    </xf>
    <xf numFmtId="0" fontId="0" fillId="0" borderId="5" xfId="0" applyFont="1" applyBorder="1" applyAlignment="1">
      <alignment horizontal="left" wrapText="1"/>
    </xf>
    <xf numFmtId="3" fontId="0" fillId="0" borderId="1" xfId="15" applyNumberFormat="1" applyFont="1" applyFill="1" applyBorder="1" applyAlignment="1" applyProtection="1">
      <alignment horizontal="right"/>
      <protection/>
    </xf>
    <xf numFmtId="0" fontId="0" fillId="0" borderId="7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3" fontId="0" fillId="2" borderId="7" xfId="15" applyNumberFormat="1" applyFont="1" applyFill="1" applyBorder="1" applyAlignment="1" applyProtection="1">
      <alignment horizontal="right" wrapText="1"/>
      <protection/>
    </xf>
    <xf numFmtId="3" fontId="0" fillId="0" borderId="7" xfId="15" applyNumberFormat="1" applyFont="1" applyFill="1" applyBorder="1" applyAlignment="1" applyProtection="1">
      <alignment horizontal="right" wrapText="1"/>
      <protection/>
    </xf>
    <xf numFmtId="3" fontId="0" fillId="0" borderId="7" xfId="15" applyNumberFormat="1" applyFont="1" applyFill="1" applyBorder="1" applyAlignment="1" applyProtection="1">
      <alignment horizontal="center" wrapText="1"/>
      <protection/>
    </xf>
    <xf numFmtId="0" fontId="0" fillId="0" borderId="9" xfId="0" applyFont="1" applyBorder="1" applyAlignment="1">
      <alignment wrapText="1"/>
    </xf>
    <xf numFmtId="0" fontId="19" fillId="0" borderId="4" xfId="0" applyFont="1" applyBorder="1" applyAlignment="1">
      <alignment horizontal="left" wrapText="1"/>
    </xf>
    <xf numFmtId="0" fontId="0" fillId="0" borderId="7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3" xfId="0" applyFont="1" applyBorder="1" applyAlignment="1">
      <alignment horizontal="left"/>
    </xf>
    <xf numFmtId="3" fontId="0" fillId="2" borderId="1" xfId="15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3" fontId="0" fillId="0" borderId="0" xfId="0" applyNumberForma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 vertical="top" wrapText="1"/>
    </xf>
    <xf numFmtId="3" fontId="0" fillId="0" borderId="0" xfId="15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21" fillId="0" borderId="0" xfId="15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Alignment="1">
      <alignment horizontal="right" vertical="top"/>
    </xf>
    <xf numFmtId="0" fontId="22" fillId="0" borderId="0" xfId="0" applyFont="1" applyAlignment="1">
      <alignment vertical="top"/>
    </xf>
    <xf numFmtId="0" fontId="23" fillId="0" borderId="0" xfId="0" applyFont="1" applyFill="1" applyBorder="1" applyAlignment="1">
      <alignment horizontal="center"/>
    </xf>
    <xf numFmtId="3" fontId="0" fillId="0" borderId="0" xfId="0" applyNumberFormat="1" applyFont="1" applyAlignment="1">
      <alignment horizontal="center" vertical="top"/>
    </xf>
    <xf numFmtId="0" fontId="22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/>
    </xf>
    <xf numFmtId="3" fontId="24" fillId="0" borderId="0" xfId="15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Alignment="1">
      <alignment horizontal="right" vertical="top"/>
    </xf>
    <xf numFmtId="3" fontId="0" fillId="0" borderId="0" xfId="0" applyNumberFormat="1" applyFont="1" applyFill="1" applyAlignment="1">
      <alignment horizontal="center" vertical="top"/>
    </xf>
    <xf numFmtId="0" fontId="1" fillId="0" borderId="0" xfId="26" applyNumberFormat="1" applyFont="1" applyFill="1" applyBorder="1" applyAlignment="1" applyProtection="1">
      <alignment horizontal="center"/>
      <protection/>
    </xf>
    <xf numFmtId="0" fontId="1" fillId="0" borderId="0" xfId="26" applyNumberFormat="1" applyFont="1" applyFill="1" applyBorder="1" applyAlignment="1" applyProtection="1">
      <alignment horizontal="left"/>
      <protection/>
    </xf>
    <xf numFmtId="3" fontId="24" fillId="0" borderId="0" xfId="15" applyNumberFormat="1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left"/>
    </xf>
    <xf numFmtId="3" fontId="27" fillId="0" borderId="0" xfId="15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center" vertical="top"/>
    </xf>
    <xf numFmtId="0" fontId="1" fillId="3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right" vertical="top"/>
    </xf>
    <xf numFmtId="0" fontId="0" fillId="0" borderId="0" xfId="0" applyFont="1" applyFill="1" applyAlignment="1">
      <alignment vertical="top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right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28" fillId="0" borderId="0" xfId="30" applyFont="1" applyBorder="1" applyAlignment="1">
      <alignment horizontal="left" wrapText="1"/>
      <protection/>
    </xf>
    <xf numFmtId="0" fontId="29" fillId="0" borderId="0" xfId="0" applyFont="1" applyFill="1" applyBorder="1" applyAlignment="1" applyProtection="1">
      <alignment horizontal="left" vertical="top" wrapText="1"/>
      <protection/>
    </xf>
    <xf numFmtId="3" fontId="1" fillId="0" borderId="0" xfId="15" applyNumberFormat="1" applyFont="1" applyFill="1" applyBorder="1" applyAlignment="1" applyProtection="1">
      <alignment horizontal="center" vertical="center" wrapText="1"/>
      <protection/>
    </xf>
    <xf numFmtId="3" fontId="29" fillId="0" borderId="0" xfId="0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wrapText="1"/>
      <protection/>
    </xf>
    <xf numFmtId="3" fontId="10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/>
    </xf>
    <xf numFmtId="3" fontId="1" fillId="0" borderId="0" xfId="0" applyNumberFormat="1" applyFont="1" applyFill="1" applyBorder="1" applyAlignment="1" applyProtection="1">
      <alignment horizontal="center" wrapText="1"/>
      <protection/>
    </xf>
    <xf numFmtId="3" fontId="1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3" fontId="15" fillId="0" borderId="0" xfId="0" applyNumberFormat="1" applyFont="1" applyFill="1" applyBorder="1" applyAlignment="1" applyProtection="1">
      <alignment horizontal="center" wrapText="1"/>
      <protection/>
    </xf>
    <xf numFmtId="3" fontId="15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Alignment="1" applyProtection="1">
      <alignment vertical="top" wrapText="1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5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4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3" fontId="1" fillId="4" borderId="7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top" wrapText="1"/>
    </xf>
    <xf numFmtId="3" fontId="0" fillId="0" borderId="9" xfId="0" applyNumberFormat="1" applyFont="1" applyFill="1" applyBorder="1" applyAlignment="1">
      <alignment horizontal="center" wrapText="1"/>
    </xf>
    <xf numFmtId="3" fontId="0" fillId="0" borderId="9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vertical="top" wrapText="1"/>
    </xf>
    <xf numFmtId="3" fontId="0" fillId="0" borderId="2" xfId="15" applyNumberFormat="1" applyFont="1" applyFill="1" applyBorder="1" applyAlignment="1" applyProtection="1">
      <alignment horizontal="center" wrapText="1"/>
      <protection/>
    </xf>
    <xf numFmtId="0" fontId="0" fillId="0" borderId="5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center"/>
    </xf>
    <xf numFmtId="3" fontId="0" fillId="0" borderId="1" xfId="15" applyNumberFormat="1" applyFont="1" applyFill="1" applyBorder="1" applyAlignment="1" applyProtection="1">
      <alignment/>
      <protection/>
    </xf>
    <xf numFmtId="0" fontId="0" fillId="2" borderId="1" xfId="27" applyFont="1" applyFill="1" applyBorder="1" applyAlignment="1">
      <alignment horizontal="left" wrapText="1"/>
      <protection/>
    </xf>
    <xf numFmtId="3" fontId="0" fillId="2" borderId="1" xfId="15" applyNumberFormat="1" applyFont="1" applyFill="1" applyBorder="1" applyAlignment="1" applyProtection="1">
      <alignment horizontal="center" vertical="center" wrapText="1"/>
      <protection/>
    </xf>
    <xf numFmtId="3" fontId="0" fillId="2" borderId="1" xfId="27" applyNumberFormat="1" applyFont="1" applyFill="1" applyBorder="1" applyAlignment="1">
      <alignment horizontal="center" vertical="center" wrapText="1"/>
      <protection/>
    </xf>
    <xf numFmtId="3" fontId="0" fillId="2" borderId="2" xfId="15" applyNumberFormat="1" applyFont="1" applyFill="1" applyBorder="1" applyAlignment="1" applyProtection="1">
      <alignment horizontal="center" wrapText="1"/>
      <protection/>
    </xf>
    <xf numFmtId="4" fontId="0" fillId="0" borderId="1" xfId="27" applyNumberFormat="1" applyFont="1" applyFill="1" applyBorder="1" applyAlignment="1">
      <alignment horizontal="center" vertical="center" wrapText="1"/>
      <protection/>
    </xf>
    <xf numFmtId="164" fontId="0" fillId="0" borderId="2" xfId="15" applyFont="1" applyFill="1" applyBorder="1" applyAlignment="1" applyProtection="1">
      <alignment horizontal="center" wrapText="1"/>
      <protection/>
    </xf>
    <xf numFmtId="4" fontId="0" fillId="0" borderId="1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wrapText="1"/>
    </xf>
    <xf numFmtId="0" fontId="0" fillId="0" borderId="3" xfId="27" applyFont="1" applyFill="1" applyBorder="1" applyAlignment="1">
      <alignment horizontal="left" wrapText="1"/>
      <protection/>
    </xf>
    <xf numFmtId="3" fontId="31" fillId="0" borderId="0" xfId="0" applyNumberFormat="1" applyFont="1" applyFill="1" applyBorder="1" applyAlignment="1">
      <alignment horizontal="center" vertical="center" wrapText="1"/>
    </xf>
    <xf numFmtId="3" fontId="31" fillId="0" borderId="1" xfId="0" applyNumberFormat="1" applyFont="1" applyFill="1" applyBorder="1" applyAlignment="1">
      <alignment horizontal="center" vertical="center" wrapText="1"/>
    </xf>
    <xf numFmtId="3" fontId="0" fillId="0" borderId="2" xfId="17" applyNumberFormat="1" applyFont="1" applyFill="1" applyBorder="1" applyAlignment="1" applyProtection="1">
      <alignment horizontal="center" wrapText="1"/>
      <protection/>
    </xf>
    <xf numFmtId="3" fontId="0" fillId="0" borderId="2" xfId="0" applyNumberFormat="1" applyFont="1" applyBorder="1" applyAlignment="1">
      <alignment horizontal="center" wrapText="1"/>
    </xf>
    <xf numFmtId="3" fontId="0" fillId="0" borderId="1" xfId="27" applyNumberFormat="1" applyFont="1" applyBorder="1" applyAlignment="1">
      <alignment horizontal="center" vertical="center" wrapText="1"/>
      <protection/>
    </xf>
    <xf numFmtId="3" fontId="0" fillId="0" borderId="5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top" wrapText="1"/>
    </xf>
    <xf numFmtId="3" fontId="0" fillId="0" borderId="0" xfId="0" applyNumberFormat="1" applyFont="1" applyFill="1" applyBorder="1" applyAlignment="1">
      <alignment horizontal="center" wrapText="1"/>
    </xf>
    <xf numFmtId="3" fontId="0" fillId="0" borderId="5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2" xfId="15" applyNumberFormat="1" applyFill="1" applyBorder="1" applyAlignment="1" applyProtection="1">
      <alignment horizontal="center" wrapText="1"/>
      <protection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7" borderId="0" xfId="0" applyFont="1" applyFill="1" applyAlignment="1">
      <alignment vertical="top" wrapText="1"/>
    </xf>
    <xf numFmtId="0" fontId="17" fillId="0" borderId="1" xfId="0" applyFont="1" applyBorder="1" applyAlignment="1">
      <alignment wrapText="1"/>
    </xf>
    <xf numFmtId="166" fontId="17" fillId="0" borderId="1" xfId="15" applyNumberFormat="1" applyFont="1" applyFill="1" applyBorder="1" applyAlignment="1" applyProtection="1">
      <alignment horizontal="center"/>
      <protection/>
    </xf>
    <xf numFmtId="166" fontId="17" fillId="0" borderId="1" xfId="15" applyNumberFormat="1" applyFont="1" applyFill="1" applyBorder="1" applyAlignment="1" applyProtection="1">
      <alignment/>
      <protection/>
    </xf>
    <xf numFmtId="0" fontId="0" fillId="0" borderId="5" xfId="0" applyFont="1" applyFill="1" applyBorder="1" applyAlignment="1">
      <alignment horizontal="center" vertical="center" wrapText="1"/>
    </xf>
    <xf numFmtId="3" fontId="0" fillId="0" borderId="2" xfId="15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>
      <alignment horizontal="center"/>
    </xf>
    <xf numFmtId="3" fontId="0" fillId="0" borderId="1" xfId="15" applyNumberFormat="1" applyFill="1" applyBorder="1" applyAlignment="1" applyProtection="1">
      <alignment horizontal="center"/>
      <protection/>
    </xf>
    <xf numFmtId="3" fontId="0" fillId="0" borderId="9" xfId="15" applyNumberFormat="1" applyFill="1" applyBorder="1" applyAlignment="1" applyProtection="1">
      <alignment horizontal="center"/>
      <protection/>
    </xf>
    <xf numFmtId="3" fontId="0" fillId="0" borderId="9" xfId="15" applyNumberFormat="1" applyFill="1" applyBorder="1" applyAlignment="1" applyProtection="1">
      <alignment horizontal="right"/>
      <protection/>
    </xf>
    <xf numFmtId="3" fontId="0" fillId="0" borderId="1" xfId="27" applyNumberFormat="1" applyFont="1" applyFill="1" applyBorder="1" applyAlignment="1">
      <alignment horizontal="center" wrapText="1"/>
      <protection/>
    </xf>
    <xf numFmtId="3" fontId="0" fillId="0" borderId="2" xfId="27" applyNumberFormat="1" applyFont="1" applyFill="1" applyBorder="1" applyAlignment="1">
      <alignment horizontal="center" wrapText="1"/>
      <protection/>
    </xf>
    <xf numFmtId="3" fontId="0" fillId="0" borderId="1" xfId="15" applyNumberFormat="1" applyFill="1" applyBorder="1" applyAlignment="1" applyProtection="1">
      <alignment horizontal="center" wrapText="1"/>
      <protection/>
    </xf>
    <xf numFmtId="3" fontId="0" fillId="0" borderId="1" xfId="15" applyNumberFormat="1" applyFill="1" applyBorder="1" applyAlignment="1" applyProtection="1">
      <alignment horizontal="right" wrapText="1"/>
      <protection/>
    </xf>
    <xf numFmtId="0" fontId="0" fillId="0" borderId="9" xfId="27" applyFont="1" applyFill="1" applyBorder="1" applyAlignment="1">
      <alignment horizontal="left" wrapText="1"/>
      <protection/>
    </xf>
    <xf numFmtId="3" fontId="0" fillId="0" borderId="9" xfId="27" applyNumberFormat="1" applyFont="1" applyFill="1" applyBorder="1" applyAlignment="1">
      <alignment horizontal="center" wrapText="1"/>
      <protection/>
    </xf>
    <xf numFmtId="0" fontId="0" fillId="0" borderId="15" xfId="0" applyFont="1" applyFill="1" applyBorder="1" applyAlignment="1">
      <alignment horizontal="left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3" fontId="0" fillId="0" borderId="13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vertical="top" wrapText="1"/>
    </xf>
    <xf numFmtId="3" fontId="0" fillId="0" borderId="4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right" wrapText="1"/>
    </xf>
    <xf numFmtId="3" fontId="1" fillId="4" borderId="1" xfId="0" applyNumberFormat="1" applyFont="1" applyFill="1" applyBorder="1" applyAlignment="1">
      <alignment horizontal="center" vertical="center" wrapText="1"/>
    </xf>
    <xf numFmtId="164" fontId="0" fillId="0" borderId="0" xfId="15" applyFont="1" applyFill="1" applyBorder="1" applyAlignment="1" applyProtection="1">
      <alignment horizontal="center" vertical="top" wrapText="1"/>
      <protection/>
    </xf>
    <xf numFmtId="3" fontId="0" fillId="0" borderId="1" xfId="0" applyNumberFormat="1" applyFont="1" applyBorder="1" applyAlignment="1">
      <alignment horizontal="center" wrapText="1"/>
    </xf>
    <xf numFmtId="164" fontId="0" fillId="0" borderId="1" xfId="15" applyFont="1" applyFill="1" applyBorder="1" applyAlignment="1" applyProtection="1">
      <alignment horizontal="center" vertical="top" wrapText="1"/>
      <protection/>
    </xf>
    <xf numFmtId="0" fontId="0" fillId="0" borderId="9" xfId="0" applyFont="1" applyBorder="1" applyAlignment="1">
      <alignment horizontal="left"/>
    </xf>
    <xf numFmtId="3" fontId="0" fillId="0" borderId="7" xfId="15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3" fontId="1" fillId="8" borderId="2" xfId="0" applyNumberFormat="1" applyFont="1" applyFill="1" applyBorder="1" applyAlignment="1">
      <alignment horizontal="left" wrapText="1"/>
    </xf>
    <xf numFmtId="3" fontId="1" fillId="8" borderId="6" xfId="0" applyNumberFormat="1" applyFont="1" applyFill="1" applyBorder="1" applyAlignment="1">
      <alignment horizontal="left" wrapText="1"/>
    </xf>
    <xf numFmtId="3" fontId="1" fillId="8" borderId="6" xfId="0" applyNumberFormat="1" applyFont="1" applyFill="1" applyBorder="1" applyAlignment="1">
      <alignment horizontal="center" wrapText="1"/>
    </xf>
    <xf numFmtId="3" fontId="1" fillId="8" borderId="3" xfId="0" applyNumberFormat="1" applyFont="1" applyFill="1" applyBorder="1" applyAlignment="1">
      <alignment horizontal="right" wrapText="1"/>
    </xf>
    <xf numFmtId="164" fontId="0" fillId="0" borderId="0" xfId="15" applyFont="1" applyFill="1" applyBorder="1" applyAlignment="1" applyProtection="1">
      <alignment horizontal="left" vertical="top" wrapText="1"/>
      <protection/>
    </xf>
    <xf numFmtId="3" fontId="1" fillId="4" borderId="9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3" fontId="0" fillId="0" borderId="3" xfId="0" applyNumberFormat="1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left"/>
    </xf>
    <xf numFmtId="166" fontId="0" fillId="0" borderId="1" xfId="15" applyNumberFormat="1" applyFont="1" applyFill="1" applyBorder="1" applyAlignment="1" applyProtection="1">
      <alignment horizontal="center"/>
      <protection/>
    </xf>
    <xf numFmtId="3" fontId="1" fillId="0" borderId="14" xfId="15" applyNumberFormat="1" applyFont="1" applyFill="1" applyBorder="1" applyAlignment="1" applyProtection="1">
      <alignment horizontal="center" vertical="top" wrapText="1"/>
      <protection/>
    </xf>
    <xf numFmtId="3" fontId="1" fillId="0" borderId="7" xfId="15" applyNumberFormat="1" applyFont="1" applyFill="1" applyBorder="1" applyAlignment="1" applyProtection="1">
      <alignment horizontal="center" vertical="top" wrapText="1"/>
      <protection/>
    </xf>
    <xf numFmtId="3" fontId="1" fillId="0" borderId="7" xfId="15" applyNumberFormat="1" applyFont="1" applyFill="1" applyBorder="1" applyAlignment="1" applyProtection="1">
      <alignment horizontal="right" vertical="top" wrapText="1"/>
      <protection/>
    </xf>
    <xf numFmtId="0" fontId="1" fillId="0" borderId="7" xfId="0" applyFont="1" applyFill="1" applyBorder="1" applyAlignment="1">
      <alignment horizontal="center" vertical="top" wrapText="1"/>
    </xf>
    <xf numFmtId="166" fontId="0" fillId="0" borderId="2" xfId="15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top" wrapText="1"/>
    </xf>
    <xf numFmtId="3" fontId="0" fillId="0" borderId="14" xfId="15" applyNumberFormat="1" applyFill="1" applyBorder="1" applyAlignment="1" applyProtection="1">
      <alignment horizontal="center" wrapText="1"/>
      <protection/>
    </xf>
    <xf numFmtId="3" fontId="0" fillId="0" borderId="7" xfId="0" applyNumberFormat="1" applyFont="1" applyFill="1" applyBorder="1" applyAlignment="1">
      <alignment horizontal="center" wrapText="1"/>
    </xf>
    <xf numFmtId="3" fontId="0" fillId="0" borderId="7" xfId="0" applyNumberFormat="1" applyFont="1" applyFill="1" applyBorder="1" applyAlignment="1">
      <alignment horizontal="right" wrapText="1"/>
    </xf>
    <xf numFmtId="3" fontId="0" fillId="0" borderId="1" xfId="0" applyNumberFormat="1" applyBorder="1" applyAlignment="1">
      <alignment horizontal="center"/>
    </xf>
    <xf numFmtId="0" fontId="0" fillId="0" borderId="7" xfId="27" applyFont="1" applyFill="1" applyBorder="1" applyAlignment="1">
      <alignment horizontal="center" vertical="center" wrapText="1"/>
      <protection/>
    </xf>
    <xf numFmtId="0" fontId="0" fillId="0" borderId="7" xfId="27" applyFont="1" applyFill="1" applyBorder="1" applyAlignment="1">
      <alignment horizontal="left" vertical="center" wrapText="1"/>
      <protection/>
    </xf>
    <xf numFmtId="0" fontId="0" fillId="0" borderId="9" xfId="27" applyFont="1" applyFill="1" applyBorder="1" applyAlignment="1">
      <alignment horizontal="left" vertical="center" wrapText="1"/>
      <protection/>
    </xf>
    <xf numFmtId="3" fontId="0" fillId="0" borderId="9" xfId="27" applyNumberFormat="1" applyFont="1" applyFill="1" applyBorder="1" applyAlignment="1">
      <alignment horizontal="center" vertical="center" wrapText="1"/>
      <protection/>
    </xf>
    <xf numFmtId="3" fontId="0" fillId="0" borderId="9" xfId="15" applyNumberForma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3" fontId="0" fillId="0" borderId="9" xfId="15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top" wrapText="1"/>
    </xf>
    <xf numFmtId="3" fontId="0" fillId="0" borderId="5" xfId="15" applyNumberFormat="1" applyFont="1" applyFill="1" applyBorder="1" applyAlignment="1" applyProtection="1">
      <alignment horizontal="center" vertical="center" wrapText="1"/>
      <protection/>
    </xf>
    <xf numFmtId="3" fontId="0" fillId="0" borderId="5" xfId="15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Border="1" applyAlignment="1">
      <alignment horizontal="right" wrapText="1"/>
    </xf>
    <xf numFmtId="3" fontId="0" fillId="0" borderId="2" xfId="15" applyNumberFormat="1" applyFont="1" applyFill="1" applyBorder="1" applyAlignment="1" applyProtection="1">
      <alignment horizontal="center"/>
      <protection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3" xfId="15" applyNumberFormat="1" applyFont="1" applyFill="1" applyBorder="1" applyAlignment="1" applyProtection="1">
      <alignment horizontal="center" wrapText="1"/>
      <protection/>
    </xf>
    <xf numFmtId="3" fontId="0" fillId="0" borderId="5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center" wrapText="1"/>
    </xf>
    <xf numFmtId="3" fontId="17" fillId="0" borderId="1" xfId="15" applyNumberFormat="1" applyFont="1" applyFill="1" applyBorder="1" applyAlignment="1" applyProtection="1">
      <alignment horizontal="center" wrapText="1"/>
      <protection/>
    </xf>
    <xf numFmtId="3" fontId="0" fillId="0" borderId="10" xfId="15" applyNumberFormat="1" applyFont="1" applyFill="1" applyBorder="1" applyAlignment="1" applyProtection="1">
      <alignment horizontal="center" wrapText="1"/>
      <protection/>
    </xf>
    <xf numFmtId="3" fontId="0" fillId="0" borderId="12" xfId="15" applyNumberFormat="1" applyFont="1" applyFill="1" applyBorder="1" applyAlignment="1" applyProtection="1">
      <alignment horizontal="center" wrapText="1"/>
      <protection/>
    </xf>
    <xf numFmtId="0" fontId="0" fillId="0" borderId="5" xfId="0" applyFont="1" applyFill="1" applyBorder="1" applyAlignment="1">
      <alignment horizontal="left" wrapText="1"/>
    </xf>
    <xf numFmtId="3" fontId="0" fillId="0" borderId="5" xfId="0" applyNumberFormat="1" applyFont="1" applyFill="1" applyBorder="1" applyAlignment="1">
      <alignment horizontal="center"/>
    </xf>
    <xf numFmtId="3" fontId="0" fillId="0" borderId="13" xfId="15" applyNumberFormat="1" applyFont="1" applyFill="1" applyBorder="1" applyAlignment="1" applyProtection="1">
      <alignment horizontal="center"/>
      <protection/>
    </xf>
    <xf numFmtId="0" fontId="17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9" xfId="0" applyFont="1" applyFill="1" applyBorder="1" applyAlignment="1">
      <alignment horizontal="left" vertical="top" wrapText="1"/>
    </xf>
    <xf numFmtId="3" fontId="0" fillId="0" borderId="11" xfId="15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3" fontId="0" fillId="0" borderId="3" xfId="0" applyNumberFormat="1" applyFont="1" applyBorder="1" applyAlignment="1">
      <alignment horizontal="center"/>
    </xf>
    <xf numFmtId="3" fontId="0" fillId="0" borderId="2" xfId="15" applyNumberFormat="1" applyFont="1" applyFill="1" applyBorder="1" applyAlignment="1" applyProtection="1">
      <alignment/>
      <protection/>
    </xf>
    <xf numFmtId="0" fontId="0" fillId="0" borderId="10" xfId="27" applyFont="1" applyBorder="1" applyAlignment="1">
      <alignment horizontal="left" wrapText="1"/>
      <protection/>
    </xf>
    <xf numFmtId="3" fontId="0" fillId="0" borderId="5" xfId="27" applyNumberFormat="1" applyFont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left" vertical="top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wrapText="1"/>
    </xf>
    <xf numFmtId="4" fontId="0" fillId="0" borderId="1" xfId="0" applyNumberFormat="1" applyFont="1" applyFill="1" applyBorder="1" applyAlignment="1">
      <alignment horizontal="right" wrapText="1"/>
    </xf>
    <xf numFmtId="3" fontId="0" fillId="0" borderId="1" xfId="15" applyNumberFormat="1" applyFill="1" applyBorder="1" applyAlignment="1" applyProtection="1">
      <alignment horizontal="center" vertical="top" wrapText="1"/>
      <protection/>
    </xf>
    <xf numFmtId="3" fontId="0" fillId="0" borderId="1" xfId="15" applyNumberFormat="1" applyFill="1" applyBorder="1" applyAlignment="1" applyProtection="1">
      <alignment horizontal="right" vertical="center" wrapText="1"/>
      <protection/>
    </xf>
    <xf numFmtId="166" fontId="0" fillId="0" borderId="0" xfId="0" applyNumberFormat="1" applyFont="1" applyFill="1" applyAlignment="1">
      <alignment vertical="top" wrapText="1"/>
    </xf>
    <xf numFmtId="3" fontId="0" fillId="0" borderId="2" xfId="15" applyNumberFormat="1" applyFill="1" applyBorder="1" applyAlignment="1" applyProtection="1">
      <alignment horizontal="center" vertical="top" wrapText="1"/>
      <protection/>
    </xf>
    <xf numFmtId="3" fontId="0" fillId="0" borderId="13" xfId="0" applyNumberFormat="1" applyFont="1" applyFill="1" applyBorder="1" applyAlignment="1">
      <alignment horizontal="center" vertical="top" wrapText="1"/>
    </xf>
    <xf numFmtId="3" fontId="0" fillId="0" borderId="0" xfId="15" applyNumberFormat="1" applyFill="1" applyBorder="1" applyAlignment="1" applyProtection="1">
      <alignment horizontal="right" wrapText="1"/>
      <protection/>
    </xf>
    <xf numFmtId="0" fontId="0" fillId="0" borderId="11" xfId="0" applyBorder="1" applyAlignment="1">
      <alignment wrapText="1"/>
    </xf>
    <xf numFmtId="3" fontId="0" fillId="0" borderId="1" xfId="17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wrapText="1"/>
    </xf>
    <xf numFmtId="0" fontId="0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3" fontId="0" fillId="0" borderId="1" xfId="15" applyNumberFormat="1" applyFont="1" applyFill="1" applyBorder="1" applyAlignment="1" applyProtection="1">
      <alignment wrapText="1"/>
      <protection/>
    </xf>
    <xf numFmtId="0" fontId="0" fillId="0" borderId="9" xfId="0" applyFont="1" applyFill="1" applyBorder="1" applyAlignment="1">
      <alignment horizontal="left"/>
    </xf>
    <xf numFmtId="3" fontId="0" fillId="0" borderId="9" xfId="0" applyNumberFormat="1" applyFill="1" applyBorder="1" applyAlignment="1">
      <alignment horizontal="center"/>
    </xf>
    <xf numFmtId="3" fontId="0" fillId="0" borderId="0" xfId="0" applyNumberFormat="1" applyFont="1" applyFill="1" applyAlignment="1">
      <alignment horizontal="center" vertical="top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0" borderId="6" xfId="0" applyNumberFormat="1" applyFont="1" applyBorder="1" applyAlignment="1">
      <alignment vertical="top" wrapText="1"/>
    </xf>
    <xf numFmtId="3" fontId="0" fillId="0" borderId="6" xfId="0" applyNumberFormat="1" applyFont="1" applyBorder="1" applyAlignment="1">
      <alignment horizontal="center" vertical="top" wrapText="1"/>
    </xf>
    <xf numFmtId="0" fontId="0" fillId="0" borderId="6" xfId="27" applyFont="1" applyFill="1" applyBorder="1" applyAlignment="1">
      <alignment horizontal="left" vertical="center" wrapText="1"/>
      <protection/>
    </xf>
    <xf numFmtId="3" fontId="0" fillId="0" borderId="13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32" fillId="0" borderId="1" xfId="0" applyFont="1" applyBorder="1" applyAlignment="1">
      <alignment horizontal="left" wrapText="1"/>
    </xf>
    <xf numFmtId="3" fontId="0" fillId="0" borderId="3" xfId="15" applyNumberFormat="1" applyFont="1" applyFill="1" applyBorder="1" applyAlignment="1" applyProtection="1">
      <alignment horizontal="right" wrapText="1"/>
      <protection/>
    </xf>
    <xf numFmtId="3" fontId="0" fillId="0" borderId="12" xfId="15" applyNumberFormat="1" applyFont="1" applyFill="1" applyBorder="1" applyAlignment="1" applyProtection="1">
      <alignment horizontal="right" wrapText="1"/>
      <protection/>
    </xf>
    <xf numFmtId="3" fontId="0" fillId="0" borderId="3" xfId="0" applyNumberFormat="1" applyFont="1" applyFill="1" applyBorder="1" applyAlignment="1">
      <alignment horizontal="center" wrapText="1"/>
    </xf>
    <xf numFmtId="3" fontId="0" fillId="0" borderId="1" xfId="23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center" vertical="top" wrapText="1"/>
    </xf>
    <xf numFmtId="3" fontId="1" fillId="8" borderId="10" xfId="0" applyNumberFormat="1" applyFont="1" applyFill="1" applyBorder="1" applyAlignment="1">
      <alignment horizontal="right" wrapText="1"/>
    </xf>
    <xf numFmtId="3" fontId="1" fillId="4" borderId="19" xfId="15" applyNumberFormat="1" applyFont="1" applyFill="1" applyBorder="1" applyAlignment="1" applyProtection="1">
      <alignment horizontal="center" vertical="top" wrapText="1"/>
      <protection/>
    </xf>
    <xf numFmtId="0" fontId="0" fillId="0" borderId="7" xfId="0" applyBorder="1" applyAlignment="1">
      <alignment wrapText="1"/>
    </xf>
    <xf numFmtId="166" fontId="0" fillId="0" borderId="1" xfId="15" applyNumberFormat="1" applyFill="1" applyBorder="1" applyAlignment="1" applyProtection="1">
      <alignment horizontal="center"/>
      <protection/>
    </xf>
    <xf numFmtId="3" fontId="0" fillId="0" borderId="19" xfId="0" applyNumberFormat="1" applyBorder="1" applyAlignment="1">
      <alignment horizontal="center" wrapText="1"/>
    </xf>
    <xf numFmtId="3" fontId="0" fillId="2" borderId="1" xfId="15" applyNumberFormat="1" applyFont="1" applyFill="1" applyBorder="1" applyAlignment="1" applyProtection="1">
      <alignment horizontal="center" wrapText="1"/>
      <protection/>
    </xf>
    <xf numFmtId="0" fontId="0" fillId="0" borderId="20" xfId="0" applyFont="1" applyBorder="1" applyAlignment="1">
      <alignment horizontal="left" vertical="top" wrapText="1"/>
    </xf>
    <xf numFmtId="3" fontId="0" fillId="0" borderId="21" xfId="15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Font="1" applyBorder="1" applyAlignment="1">
      <alignment horizontal="center" wrapText="1"/>
    </xf>
    <xf numFmtId="0" fontId="33" fillId="0" borderId="0" xfId="0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left" wrapText="1"/>
    </xf>
    <xf numFmtId="0" fontId="22" fillId="0" borderId="0" xfId="0" applyFont="1" applyFill="1" applyAlignment="1">
      <alignment vertical="top" wrapText="1"/>
    </xf>
    <xf numFmtId="167" fontId="1" fillId="8" borderId="2" xfId="15" applyNumberFormat="1" applyFont="1" applyFill="1" applyBorder="1" applyAlignment="1" applyProtection="1">
      <alignment horizontal="left" vertical="top" wrapText="1"/>
      <protection/>
    </xf>
    <xf numFmtId="167" fontId="1" fillId="8" borderId="6" xfId="15" applyNumberFormat="1" applyFont="1" applyFill="1" applyBorder="1" applyAlignment="1" applyProtection="1">
      <alignment horizontal="left" vertical="top" wrapText="1"/>
      <protection/>
    </xf>
    <xf numFmtId="3" fontId="1" fillId="8" borderId="6" xfId="15" applyNumberFormat="1" applyFont="1" applyFill="1" applyBorder="1" applyAlignment="1" applyProtection="1">
      <alignment horizontal="center" vertical="top" wrapText="1"/>
      <protection/>
    </xf>
    <xf numFmtId="3" fontId="1" fillId="8" borderId="3" xfId="15" applyNumberFormat="1" applyFont="1" applyFill="1" applyBorder="1" applyAlignment="1" applyProtection="1">
      <alignment horizontal="right" vertical="top" wrapText="1"/>
      <protection/>
    </xf>
    <xf numFmtId="0" fontId="1" fillId="0" borderId="9" xfId="0" applyFont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3" fontId="24" fillId="0" borderId="0" xfId="15" applyNumberFormat="1" applyFont="1" applyFill="1" applyBorder="1" applyAlignment="1" applyProtection="1">
      <alignment horizontal="center" vertical="center" wrapText="1"/>
      <protection/>
    </xf>
    <xf numFmtId="3" fontId="0" fillId="0" borderId="0" xfId="15" applyNumberFormat="1" applyFont="1" applyFill="1" applyBorder="1" applyAlignment="1" applyProtection="1">
      <alignment horizontal="center" wrapText="1"/>
      <protection/>
    </xf>
    <xf numFmtId="3" fontId="0" fillId="0" borderId="0" xfId="15" applyNumberFormat="1" applyFont="1" applyFill="1" applyBorder="1" applyAlignment="1" applyProtection="1">
      <alignment horizontal="right" wrapText="1"/>
      <protection/>
    </xf>
    <xf numFmtId="164" fontId="22" fillId="0" borderId="0" xfId="15" applyFont="1" applyFill="1" applyBorder="1" applyAlignment="1" applyProtection="1">
      <alignment vertical="top" wrapText="1"/>
      <protection/>
    </xf>
    <xf numFmtId="0" fontId="35" fillId="0" borderId="0" xfId="0" applyFont="1" applyFill="1" applyBorder="1" applyAlignment="1">
      <alignment horizontal="center" wrapText="1"/>
    </xf>
    <xf numFmtId="3" fontId="35" fillId="0" borderId="0" xfId="0" applyNumberFormat="1" applyFont="1" applyFill="1" applyBorder="1" applyAlignment="1">
      <alignment horizontal="center" wrapText="1"/>
    </xf>
    <xf numFmtId="3" fontId="22" fillId="0" borderId="0" xfId="0" applyNumberFormat="1" applyFont="1" applyAlignment="1">
      <alignment horizontal="center" vertical="center" wrapText="1"/>
    </xf>
    <xf numFmtId="3" fontId="22" fillId="0" borderId="0" xfId="0" applyNumberFormat="1" applyFont="1" applyAlignment="1">
      <alignment horizontal="center" wrapText="1"/>
    </xf>
    <xf numFmtId="3" fontId="22" fillId="0" borderId="0" xfId="0" applyNumberFormat="1" applyFont="1" applyAlignment="1">
      <alignment horizontal="right" wrapText="1"/>
    </xf>
    <xf numFmtId="0" fontId="22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right" wrapText="1"/>
    </xf>
    <xf numFmtId="0" fontId="1" fillId="0" borderId="0" xfId="26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center" wrapText="1"/>
    </xf>
    <xf numFmtId="3" fontId="1" fillId="3" borderId="0" xfId="0" applyNumberFormat="1" applyFont="1" applyFill="1" applyBorder="1" applyAlignment="1">
      <alignment horizontal="center" vertical="top" wrapText="1"/>
    </xf>
    <xf numFmtId="3" fontId="0" fillId="0" borderId="0" xfId="15" applyNumberFormat="1" applyFont="1" applyFill="1" applyBorder="1" applyAlignment="1" applyProtection="1">
      <alignment horizontal="center" vertical="center" wrapText="1"/>
      <protection/>
    </xf>
    <xf numFmtId="167" fontId="0" fillId="0" borderId="0" xfId="15" applyNumberFormat="1" applyFont="1" applyFill="1" applyBorder="1" applyAlignment="1" applyProtection="1">
      <alignment horizontal="right" vertical="top"/>
      <protection/>
    </xf>
    <xf numFmtId="0" fontId="0" fillId="0" borderId="0" xfId="0" applyFont="1" applyAlignment="1">
      <alignment horizontal="right" vertical="top"/>
    </xf>
    <xf numFmtId="0" fontId="29" fillId="0" borderId="0" xfId="0" applyFont="1" applyFill="1" applyBorder="1" applyAlignment="1" applyProtection="1">
      <alignment horizontal="center" vertical="top" wrapText="1"/>
      <protection/>
    </xf>
    <xf numFmtId="3" fontId="29" fillId="0" borderId="0" xfId="15" applyNumberFormat="1" applyFont="1" applyFill="1" applyBorder="1" applyAlignment="1" applyProtection="1">
      <alignment horizontal="right" vertical="top" wrapText="1"/>
      <protection/>
    </xf>
    <xf numFmtId="3" fontId="29" fillId="0" borderId="0" xfId="0" applyNumberFormat="1" applyFont="1" applyFill="1" applyBorder="1" applyAlignment="1" applyProtection="1">
      <alignment horizontal="right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7" fontId="1" fillId="8" borderId="1" xfId="15" applyNumberFormat="1" applyFont="1" applyFill="1" applyBorder="1" applyAlignment="1" applyProtection="1">
      <alignment vertical="top" wrapText="1"/>
      <protection/>
    </xf>
    <xf numFmtId="167" fontId="1" fillId="4" borderId="5" xfId="15" applyNumberFormat="1" applyFont="1" applyFill="1" applyBorder="1" applyAlignment="1" applyProtection="1">
      <alignment horizontal="center" vertical="top" wrapText="1"/>
      <protection/>
    </xf>
    <xf numFmtId="164" fontId="1" fillId="4" borderId="5" xfId="15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>
      <alignment horizontal="center" vertical="top"/>
    </xf>
    <xf numFmtId="167" fontId="1" fillId="4" borderId="9" xfId="15" applyNumberFormat="1" applyFont="1" applyFill="1" applyBorder="1" applyAlignment="1" applyProtection="1">
      <alignment horizontal="center" vertical="top" wrapText="1"/>
      <protection/>
    </xf>
    <xf numFmtId="165" fontId="0" fillId="0" borderId="0" xfId="0" applyNumberFormat="1" applyFont="1" applyFill="1" applyAlignment="1">
      <alignment horizontal="center" vertical="top"/>
    </xf>
    <xf numFmtId="167" fontId="0" fillId="0" borderId="1" xfId="15" applyNumberFormat="1" applyFont="1" applyFill="1" applyBorder="1" applyAlignment="1" applyProtection="1">
      <alignment horizontal="right" vertical="top" wrapText="1"/>
      <protection/>
    </xf>
    <xf numFmtId="4" fontId="0" fillId="0" borderId="1" xfId="0" applyNumberFormat="1" applyFont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164" fontId="0" fillId="0" borderId="0" xfId="15" applyFont="1" applyFill="1" applyBorder="1" applyAlignment="1" applyProtection="1">
      <alignment vertical="top"/>
      <protection/>
    </xf>
    <xf numFmtId="0" fontId="0" fillId="0" borderId="5" xfId="0" applyFont="1" applyBorder="1" applyAlignment="1">
      <alignment horizontal="left" vertical="top"/>
    </xf>
    <xf numFmtId="4" fontId="0" fillId="0" borderId="5" xfId="0" applyNumberFormat="1" applyFont="1" applyFill="1" applyBorder="1" applyAlignment="1">
      <alignment horizontal="right" vertical="top" wrapText="1"/>
    </xf>
    <xf numFmtId="167" fontId="0" fillId="0" borderId="1" xfId="15" applyNumberFormat="1" applyFont="1" applyFill="1" applyBorder="1" applyAlignment="1" applyProtection="1">
      <alignment horizontal="right" wrapText="1"/>
      <protection/>
    </xf>
    <xf numFmtId="164" fontId="0" fillId="0" borderId="1" xfId="15" applyFont="1" applyFill="1" applyBorder="1" applyAlignment="1" applyProtection="1">
      <alignment/>
      <protection/>
    </xf>
    <xf numFmtId="166" fontId="0" fillId="0" borderId="1" xfId="15" applyNumberFormat="1" applyFont="1" applyFill="1" applyBorder="1" applyAlignment="1" applyProtection="1">
      <alignment/>
      <protection/>
    </xf>
    <xf numFmtId="164" fontId="1" fillId="4" borderId="1" xfId="15" applyFont="1" applyFill="1" applyBorder="1" applyAlignment="1" applyProtection="1">
      <alignment horizontal="center" vertical="top" wrapText="1"/>
      <protection/>
    </xf>
    <xf numFmtId="0" fontId="0" fillId="0" borderId="19" xfId="0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164" fontId="0" fillId="0" borderId="1" xfId="15" applyFont="1" applyFill="1" applyBorder="1" applyAlignment="1" applyProtection="1">
      <alignment horizontal="right" wrapText="1"/>
      <protection/>
    </xf>
    <xf numFmtId="0" fontId="0" fillId="0" borderId="14" xfId="0" applyFont="1" applyBorder="1" applyAlignment="1">
      <alignment vertical="top" wrapText="1"/>
    </xf>
    <xf numFmtId="0" fontId="0" fillId="0" borderId="1" xfId="0" applyFont="1" applyBorder="1" applyAlignment="1">
      <alignment horizontal="right"/>
    </xf>
    <xf numFmtId="164" fontId="0" fillId="0" borderId="1" xfId="15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166" fontId="0" fillId="0" borderId="1" xfId="15" applyNumberFormat="1" applyFont="1" applyFill="1" applyBorder="1" applyAlignment="1" applyProtection="1">
      <alignment horizontal="right"/>
      <protection/>
    </xf>
    <xf numFmtId="164" fontId="0" fillId="0" borderId="1" xfId="15" applyFont="1" applyFill="1" applyBorder="1" applyAlignment="1" applyProtection="1">
      <alignment horizontal="center" wrapText="1"/>
      <protection/>
    </xf>
    <xf numFmtId="0" fontId="0" fillId="0" borderId="1" xfId="0" applyFont="1" applyBorder="1" applyAlignment="1">
      <alignment/>
    </xf>
    <xf numFmtId="0" fontId="1" fillId="0" borderId="9" xfId="0" applyFont="1" applyBorder="1" applyAlignment="1">
      <alignment vertical="top" wrapText="1"/>
    </xf>
    <xf numFmtId="4" fontId="0" fillId="0" borderId="1" xfId="0" applyNumberFormat="1" applyFont="1" applyBorder="1" applyAlignment="1">
      <alignment horizontal="right" wrapText="1"/>
    </xf>
    <xf numFmtId="0" fontId="0" fillId="0" borderId="1" xfId="27" applyFont="1" applyFill="1" applyBorder="1" applyAlignment="1">
      <alignment horizontal="right" wrapText="1"/>
      <protection/>
    </xf>
    <xf numFmtId="0" fontId="0" fillId="0" borderId="0" xfId="0" applyBorder="1" applyAlignment="1">
      <alignment horizontal="center" vertical="top"/>
    </xf>
    <xf numFmtId="167" fontId="0" fillId="0" borderId="0" xfId="15" applyNumberFormat="1" applyFont="1" applyFill="1" applyBorder="1" applyAlignment="1" applyProtection="1">
      <alignment vertical="top" wrapText="1"/>
      <protection/>
    </xf>
    <xf numFmtId="167" fontId="1" fillId="4" borderId="1" xfId="15" applyNumberFormat="1" applyFont="1" applyFill="1" applyBorder="1" applyAlignment="1" applyProtection="1">
      <alignment horizontal="center" vertical="top" wrapText="1"/>
      <protection/>
    </xf>
    <xf numFmtId="0" fontId="0" fillId="0" borderId="5" xfId="0" applyFont="1" applyFill="1" applyBorder="1" applyAlignment="1">
      <alignment horizontal="left" vertical="top"/>
    </xf>
    <xf numFmtId="167" fontId="1" fillId="4" borderId="7" xfId="15" applyNumberFormat="1" applyFont="1" applyFill="1" applyBorder="1" applyAlignment="1" applyProtection="1">
      <alignment horizontal="center" vertical="top" wrapText="1"/>
      <protection/>
    </xf>
    <xf numFmtId="164" fontId="1" fillId="4" borderId="7" xfId="15" applyFont="1" applyFill="1" applyBorder="1" applyAlignment="1" applyProtection="1">
      <alignment horizontal="center" vertical="top" wrapText="1"/>
      <protection/>
    </xf>
    <xf numFmtId="0" fontId="0" fillId="0" borderId="9" xfId="0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64" fontId="1" fillId="4" borderId="14" xfId="15" applyFont="1" applyFill="1" applyBorder="1" applyAlignment="1" applyProtection="1">
      <alignment horizontal="center" vertical="top" wrapText="1"/>
      <protection/>
    </xf>
    <xf numFmtId="164" fontId="1" fillId="4" borderId="9" xfId="15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164" fontId="0" fillId="0" borderId="0" xfId="15" applyFont="1" applyFill="1" applyBorder="1" applyAlignment="1" applyProtection="1">
      <alignment horizontal="right" vertical="top"/>
      <protection/>
    </xf>
    <xf numFmtId="0" fontId="22" fillId="0" borderId="0" xfId="0" applyFont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3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vertical="top" wrapText="1"/>
    </xf>
    <xf numFmtId="4" fontId="0" fillId="0" borderId="0" xfId="0" applyNumberFormat="1" applyFont="1" applyAlignment="1">
      <alignment horizontal="right" vertical="top"/>
    </xf>
    <xf numFmtId="0" fontId="10" fillId="0" borderId="0" xfId="0" applyFont="1" applyFill="1" applyBorder="1" applyAlignment="1" applyProtection="1">
      <alignment horizontal="center" vertical="top" wrapText="1"/>
      <protection/>
    </xf>
    <xf numFmtId="4" fontId="10" fillId="0" borderId="0" xfId="0" applyNumberFormat="1" applyFont="1" applyFill="1" applyBorder="1" applyAlignment="1" applyProtection="1">
      <alignment horizontal="right" vertical="top" wrapText="1"/>
      <protection/>
    </xf>
    <xf numFmtId="3" fontId="10" fillId="0" borderId="0" xfId="0" applyNumberFormat="1" applyFont="1" applyFill="1" applyBorder="1" applyAlignment="1" applyProtection="1">
      <alignment horizontal="right" vertical="top" wrapText="1"/>
      <protection/>
    </xf>
    <xf numFmtId="0" fontId="37" fillId="0" borderId="0" xfId="30" applyFont="1" applyBorder="1">
      <alignment/>
      <protection/>
    </xf>
    <xf numFmtId="4" fontId="1" fillId="0" borderId="0" xfId="0" applyNumberFormat="1" applyFont="1" applyFill="1" applyBorder="1" applyAlignment="1" applyProtection="1">
      <alignment horizontal="right" vertical="top" wrapText="1"/>
      <protection/>
    </xf>
    <xf numFmtId="3" fontId="1" fillId="0" borderId="0" xfId="0" applyNumberFormat="1" applyFont="1" applyFill="1" applyBorder="1" applyAlignment="1" applyProtection="1">
      <alignment horizontal="right" vertical="top" wrapText="1"/>
      <protection/>
    </xf>
    <xf numFmtId="4" fontId="15" fillId="0" borderId="0" xfId="0" applyNumberFormat="1" applyFont="1" applyFill="1" applyBorder="1" applyAlignment="1" applyProtection="1">
      <alignment horizontal="right" vertical="top" wrapText="1"/>
      <protection/>
    </xf>
    <xf numFmtId="3" fontId="15" fillId="0" borderId="0" xfId="0" applyNumberFormat="1" applyFont="1" applyFill="1" applyBorder="1" applyAlignment="1" applyProtection="1">
      <alignment horizontal="right" vertical="top" wrapText="1"/>
      <protection/>
    </xf>
    <xf numFmtId="4" fontId="30" fillId="9" borderId="0" xfId="15" applyNumberFormat="1" applyFont="1" applyFill="1" applyBorder="1" applyAlignment="1" applyProtection="1">
      <alignment horizontal="right" wrapText="1"/>
      <protection/>
    </xf>
    <xf numFmtId="3" fontId="30" fillId="9" borderId="0" xfId="15" applyNumberFormat="1" applyFont="1" applyFill="1" applyBorder="1" applyAlignment="1" applyProtection="1">
      <alignment horizontal="right" wrapText="1"/>
      <protection/>
    </xf>
    <xf numFmtId="4" fontId="1" fillId="8" borderId="6" xfId="15" applyNumberFormat="1" applyFont="1" applyFill="1" applyBorder="1" applyAlignment="1" applyProtection="1">
      <alignment horizontal="right" vertical="top" wrapText="1"/>
      <protection/>
    </xf>
    <xf numFmtId="167" fontId="0" fillId="0" borderId="3" xfId="15" applyNumberFormat="1" applyFont="1" applyFill="1" applyBorder="1" applyAlignment="1" applyProtection="1">
      <alignment horizontal="right" wrapText="1"/>
      <protection/>
    </xf>
    <xf numFmtId="167" fontId="0" fillId="0" borderId="12" xfId="15" applyNumberFormat="1" applyFont="1" applyFill="1" applyBorder="1" applyAlignment="1" applyProtection="1">
      <alignment horizontal="right" wrapText="1"/>
      <protection/>
    </xf>
    <xf numFmtId="167" fontId="0" fillId="0" borderId="9" xfId="15" applyNumberFormat="1" applyFont="1" applyFill="1" applyBorder="1" applyAlignment="1" applyProtection="1">
      <alignment horizontal="right" wrapText="1"/>
      <protection/>
    </xf>
    <xf numFmtId="4" fontId="0" fillId="0" borderId="11" xfId="0" applyNumberFormat="1" applyFont="1" applyFill="1" applyBorder="1" applyAlignment="1">
      <alignment horizontal="right" wrapText="1"/>
    </xf>
    <xf numFmtId="4" fontId="0" fillId="0" borderId="9" xfId="0" applyNumberFormat="1" applyFont="1" applyFill="1" applyBorder="1" applyAlignment="1">
      <alignment horizontal="right" wrapText="1"/>
    </xf>
    <xf numFmtId="4" fontId="0" fillId="0" borderId="2" xfId="0" applyNumberFormat="1" applyFont="1" applyBorder="1" applyAlignment="1">
      <alignment horizontal="right" wrapText="1"/>
    </xf>
    <xf numFmtId="0" fontId="0" fillId="0" borderId="2" xfId="0" applyFont="1" applyBorder="1" applyAlignment="1">
      <alignment vertical="top" wrapText="1"/>
    </xf>
    <xf numFmtId="4" fontId="20" fillId="0" borderId="0" xfId="15" applyNumberFormat="1" applyFont="1" applyFill="1" applyBorder="1" applyAlignment="1" applyProtection="1">
      <alignment horizontal="right" vertical="top" wrapText="1"/>
      <protection/>
    </xf>
    <xf numFmtId="3" fontId="20" fillId="0" borderId="0" xfId="15" applyNumberFormat="1" applyFont="1" applyFill="1" applyBorder="1" applyAlignment="1" applyProtection="1">
      <alignment horizontal="right" vertical="top" wrapText="1"/>
      <protection/>
    </xf>
    <xf numFmtId="167" fontId="1" fillId="8" borderId="2" xfId="15" applyNumberFormat="1" applyFont="1" applyFill="1" applyBorder="1" applyAlignment="1" applyProtection="1">
      <alignment vertical="top" wrapText="1"/>
      <protection/>
    </xf>
    <xf numFmtId="4" fontId="1" fillId="8" borderId="3" xfId="15" applyNumberFormat="1" applyFont="1" applyFill="1" applyBorder="1" applyAlignment="1" applyProtection="1">
      <alignment horizontal="right" vertical="top" wrapText="1"/>
      <protection/>
    </xf>
    <xf numFmtId="3" fontId="1" fillId="4" borderId="14" xfId="0" applyNumberFormat="1" applyFont="1" applyFill="1" applyBorder="1" applyAlignment="1">
      <alignment horizontal="center" vertical="top" wrapText="1"/>
    </xf>
    <xf numFmtId="167" fontId="0" fillId="0" borderId="2" xfId="15" applyNumberFormat="1" applyFont="1" applyFill="1" applyBorder="1" applyAlignment="1" applyProtection="1">
      <alignment horizontal="right" wrapText="1"/>
      <protection/>
    </xf>
    <xf numFmtId="3" fontId="0" fillId="0" borderId="2" xfId="0" applyNumberFormat="1" applyFont="1" applyFill="1" applyBorder="1" applyAlignment="1">
      <alignment horizontal="right" wrapText="1"/>
    </xf>
    <xf numFmtId="167" fontId="0" fillId="0" borderId="13" xfId="15" applyNumberFormat="1" applyFont="1" applyFill="1" applyBorder="1" applyAlignment="1" applyProtection="1">
      <alignment horizontal="right" wrapText="1"/>
      <protection/>
    </xf>
    <xf numFmtId="167" fontId="0" fillId="0" borderId="11" xfId="15" applyNumberFormat="1" applyFont="1" applyFill="1" applyBorder="1" applyAlignment="1" applyProtection="1">
      <alignment horizontal="right" wrapText="1"/>
      <protection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wrapText="1"/>
    </xf>
    <xf numFmtId="4" fontId="0" fillId="0" borderId="2" xfId="0" applyNumberFormat="1" applyFont="1" applyBorder="1" applyAlignment="1">
      <alignment horizontal="right" vertical="center"/>
    </xf>
    <xf numFmtId="4" fontId="0" fillId="0" borderId="9" xfId="0" applyNumberFormat="1" applyFont="1" applyBorder="1" applyAlignment="1">
      <alignment horizontal="right" wrapText="1"/>
    </xf>
    <xf numFmtId="0" fontId="0" fillId="2" borderId="0" xfId="0" applyFill="1" applyAlignment="1">
      <alignment vertical="top"/>
    </xf>
    <xf numFmtId="0" fontId="0" fillId="2" borderId="1" xfId="0" applyFont="1" applyFill="1" applyBorder="1" applyAlignment="1">
      <alignment horizontal="left" vertical="top" wrapText="1"/>
    </xf>
    <xf numFmtId="167" fontId="0" fillId="2" borderId="1" xfId="15" applyNumberFormat="1" applyFont="1" applyFill="1" applyBorder="1" applyAlignment="1" applyProtection="1">
      <alignment horizontal="right" wrapText="1"/>
      <protection/>
    </xf>
    <xf numFmtId="0" fontId="0" fillId="0" borderId="1" xfId="27" applyFont="1" applyBorder="1" applyAlignment="1">
      <alignment horizontal="right"/>
      <protection/>
    </xf>
    <xf numFmtId="164" fontId="0" fillId="0" borderId="1" xfId="15" applyNumberFormat="1" applyFont="1" applyFill="1" applyBorder="1" applyAlignment="1" applyProtection="1">
      <alignment wrapText="1"/>
      <protection/>
    </xf>
    <xf numFmtId="3" fontId="0" fillId="0" borderId="1" xfId="0" applyNumberFormat="1" applyFont="1" applyBorder="1" applyAlignment="1">
      <alignment wrapText="1"/>
    </xf>
    <xf numFmtId="0" fontId="0" fillId="0" borderId="0" xfId="27" applyFont="1" applyBorder="1" applyAlignment="1">
      <alignment horizontal="right"/>
      <protection/>
    </xf>
    <xf numFmtId="164" fontId="0" fillId="0" borderId="15" xfId="15" applyNumberFormat="1" applyFont="1" applyFill="1" applyBorder="1" applyAlignment="1" applyProtection="1">
      <alignment wrapText="1"/>
      <protection/>
    </xf>
    <xf numFmtId="0" fontId="0" fillId="0" borderId="9" xfId="0" applyBorder="1" applyAlignment="1">
      <alignment horizontal="left" vertical="top"/>
    </xf>
    <xf numFmtId="0" fontId="0" fillId="0" borderId="1" xfId="0" applyFont="1" applyBorder="1" applyAlignment="1">
      <alignment horizontal="right" wrapText="1"/>
    </xf>
    <xf numFmtId="167" fontId="0" fillId="0" borderId="5" xfId="15" applyNumberFormat="1" applyFont="1" applyFill="1" applyBorder="1" applyAlignment="1" applyProtection="1">
      <alignment horizontal="right" wrapText="1"/>
      <protection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wrapText="1"/>
    </xf>
    <xf numFmtId="167" fontId="0" fillId="0" borderId="10" xfId="15" applyNumberFormat="1" applyFont="1" applyFill="1" applyBorder="1" applyAlignment="1" applyProtection="1">
      <alignment horizontal="right" wrapText="1"/>
      <protection/>
    </xf>
    <xf numFmtId="0" fontId="0" fillId="0" borderId="7" xfId="27" applyFont="1" applyBorder="1" applyAlignment="1">
      <alignment horizontal="left"/>
      <protection/>
    </xf>
    <xf numFmtId="0" fontId="0" fillId="0" borderId="1" xfId="0" applyFont="1" applyFill="1" applyBorder="1" applyAlignment="1">
      <alignment horizontal="right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2" borderId="1" xfId="0" applyFont="1" applyFill="1" applyBorder="1" applyAlignment="1">
      <alignment horizontal="left" wrapText="1"/>
    </xf>
    <xf numFmtId="4" fontId="0" fillId="0" borderId="0" xfId="15" applyNumberFormat="1" applyFont="1" applyFill="1" applyBorder="1" applyAlignment="1" applyProtection="1">
      <alignment horizontal="right" vertical="top" wrapText="1"/>
      <protection/>
    </xf>
    <xf numFmtId="3" fontId="0" fillId="0" borderId="0" xfId="15" applyNumberFormat="1" applyFont="1" applyFill="1" applyBorder="1" applyAlignment="1" applyProtection="1">
      <alignment horizontal="right" vertical="top" wrapText="1"/>
      <protection/>
    </xf>
    <xf numFmtId="3" fontId="0" fillId="0" borderId="5" xfId="0" applyNumberFormat="1" applyFont="1" applyFill="1" applyBorder="1" applyAlignment="1">
      <alignment horizontal="right" vertical="top" wrapText="1"/>
    </xf>
    <xf numFmtId="164" fontId="0" fillId="0" borderId="5" xfId="15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left" vertical="top" wrapText="1"/>
    </xf>
    <xf numFmtId="4" fontId="0" fillId="0" borderId="10" xfId="15" applyNumberFormat="1" applyFont="1" applyFill="1" applyBorder="1" applyAlignment="1" applyProtection="1">
      <alignment horizontal="right" vertical="center" wrapText="1"/>
      <protection/>
    </xf>
    <xf numFmtId="3" fontId="0" fillId="0" borderId="0" xfId="15" applyNumberFormat="1" applyFont="1" applyFill="1" applyBorder="1" applyAlignment="1" applyProtection="1">
      <alignment horizontal="right" vertical="center" wrapText="1"/>
      <protection/>
    </xf>
    <xf numFmtId="164" fontId="0" fillId="0" borderId="9" xfId="15" applyFont="1" applyFill="1" applyBorder="1" applyAlignment="1" applyProtection="1">
      <alignment horizontal="right" wrapText="1"/>
      <protection/>
    </xf>
    <xf numFmtId="166" fontId="0" fillId="0" borderId="1" xfId="15" applyNumberFormat="1" applyFont="1" applyFill="1" applyBorder="1" applyAlignment="1" applyProtection="1">
      <alignment horizontal="right" wrapText="1"/>
      <protection/>
    </xf>
    <xf numFmtId="169" fontId="0" fillId="0" borderId="1" xfId="15" applyNumberFormat="1" applyFont="1" applyFill="1" applyBorder="1" applyAlignment="1" applyProtection="1">
      <alignment horizontal="right"/>
      <protection/>
    </xf>
    <xf numFmtId="0" fontId="0" fillId="0" borderId="7" xfId="0" applyFill="1" applyBorder="1" applyAlignment="1">
      <alignment horizontal="left" vertical="top" wrapText="1"/>
    </xf>
    <xf numFmtId="164" fontId="0" fillId="0" borderId="1" xfId="15" applyFont="1" applyFill="1" applyBorder="1" applyAlignment="1" applyProtection="1">
      <alignment wrapText="1"/>
      <protection/>
    </xf>
    <xf numFmtId="0" fontId="0" fillId="0" borderId="5" xfId="0" applyBorder="1" applyAlignment="1">
      <alignment vertical="top"/>
    </xf>
    <xf numFmtId="4" fontId="1" fillId="8" borderId="1" xfId="15" applyNumberFormat="1" applyFont="1" applyFill="1" applyBorder="1" applyAlignment="1" applyProtection="1">
      <alignment horizontal="right" vertical="top" wrapText="1"/>
      <protection/>
    </xf>
    <xf numFmtId="3" fontId="1" fillId="8" borderId="1" xfId="15" applyNumberFormat="1" applyFont="1" applyFill="1" applyBorder="1" applyAlignment="1" applyProtection="1">
      <alignment horizontal="right" vertical="top" wrapText="1"/>
      <protection/>
    </xf>
    <xf numFmtId="164" fontId="1" fillId="4" borderId="11" xfId="15" applyFont="1" applyFill="1" applyBorder="1" applyAlignment="1" applyProtection="1">
      <alignment horizontal="center" vertical="top" wrapText="1"/>
      <protection/>
    </xf>
    <xf numFmtId="0" fontId="0" fillId="0" borderId="2" xfId="0" applyBorder="1" applyAlignment="1">
      <alignment horizontal="center" vertical="top" wrapText="1"/>
    </xf>
    <xf numFmtId="4" fontId="0" fillId="0" borderId="2" xfId="0" applyNumberFormat="1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 wrapText="1"/>
    </xf>
    <xf numFmtId="4" fontId="0" fillId="0" borderId="2" xfId="0" applyNumberFormat="1" applyFont="1" applyBorder="1" applyAlignment="1">
      <alignment horizontal="right" vertical="top" wrapText="1"/>
    </xf>
    <xf numFmtId="164" fontId="0" fillId="0" borderId="0" xfId="15" applyFont="1" applyFill="1" applyBorder="1" applyAlignment="1" applyProtection="1">
      <alignment horizontal="center" vertical="top"/>
      <protection/>
    </xf>
    <xf numFmtId="4" fontId="0" fillId="0" borderId="0" xfId="15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4" fontId="0" fillId="0" borderId="0" xfId="0" applyNumberFormat="1" applyFont="1" applyFill="1" applyAlignment="1">
      <alignment horizontal="right" vertical="top"/>
    </xf>
    <xf numFmtId="0" fontId="3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0" fillId="0" borderId="0" xfId="0" applyAlignment="1">
      <alignment horizontal="right" vertical="top"/>
    </xf>
    <xf numFmtId="0" fontId="8" fillId="0" borderId="0" xfId="31" applyFont="1" applyBorder="1">
      <alignment/>
      <protection/>
    </xf>
    <xf numFmtId="0" fontId="9" fillId="0" borderId="0" xfId="0" applyFont="1" applyFill="1" applyBorder="1" applyAlignment="1" applyProtection="1">
      <alignment horizontal="center" vertical="top" wrapText="1"/>
      <protection/>
    </xf>
    <xf numFmtId="3" fontId="9" fillId="0" borderId="0" xfId="15" applyNumberFormat="1" applyFont="1" applyFill="1" applyBorder="1" applyAlignment="1" applyProtection="1">
      <alignment horizontal="center" vertical="top" wrapText="1"/>
      <protection/>
    </xf>
    <xf numFmtId="3" fontId="9" fillId="0" borderId="0" xfId="0" applyNumberFormat="1" applyFont="1" applyFill="1" applyBorder="1" applyAlignment="1" applyProtection="1">
      <alignment horizontal="center" vertical="top" wrapText="1"/>
      <protection/>
    </xf>
    <xf numFmtId="0" fontId="39" fillId="0" borderId="0" xfId="0" applyFont="1" applyFill="1" applyBorder="1" applyAlignment="1" applyProtection="1">
      <alignment horizontal="center" vertical="top" wrapText="1"/>
      <protection/>
    </xf>
    <xf numFmtId="0" fontId="13" fillId="0" borderId="1" xfId="0" applyFont="1" applyFill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3" fontId="0" fillId="0" borderId="5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/>
    </xf>
    <xf numFmtId="3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right" vertical="top" wrapText="1"/>
    </xf>
    <xf numFmtId="0" fontId="13" fillId="0" borderId="9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right" vertical="top" wrapText="1"/>
    </xf>
    <xf numFmtId="0" fontId="3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right" vertical="top" wrapText="1"/>
    </xf>
    <xf numFmtId="0" fontId="33" fillId="0" borderId="0" xfId="0" applyFont="1" applyFill="1" applyAlignment="1">
      <alignment horizontal="center" vertical="top"/>
    </xf>
    <xf numFmtId="167" fontId="0" fillId="0" borderId="9" xfId="15" applyNumberFormat="1" applyFont="1" applyFill="1" applyBorder="1" applyAlignment="1" applyProtection="1">
      <alignment horizontal="center" vertical="top" wrapText="1"/>
      <protection/>
    </xf>
    <xf numFmtId="0" fontId="0" fillId="0" borderId="9" xfId="0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167" fontId="0" fillId="0" borderId="1" xfId="15" applyNumberFormat="1" applyFont="1" applyFill="1" applyBorder="1" applyAlignment="1" applyProtection="1">
      <alignment horizontal="center" vertical="top" wrapText="1"/>
      <protection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3" fontId="18" fillId="2" borderId="1" xfId="0" applyNumberFormat="1" applyFont="1" applyFill="1" applyBorder="1" applyAlignment="1">
      <alignment horizontal="center" vertical="top" wrapText="1"/>
    </xf>
    <xf numFmtId="3" fontId="0" fillId="2" borderId="1" xfId="0" applyNumberForma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right" vertical="top" wrapText="1"/>
    </xf>
    <xf numFmtId="3" fontId="0" fillId="0" borderId="1" xfId="0" applyNumberFormat="1" applyFill="1" applyBorder="1" applyAlignment="1">
      <alignment horizontal="center" vertical="top"/>
    </xf>
    <xf numFmtId="0" fontId="1" fillId="0" borderId="12" xfId="0" applyFont="1" applyBorder="1" applyAlignment="1">
      <alignment vertical="top" wrapText="1"/>
    </xf>
    <xf numFmtId="3" fontId="0" fillId="0" borderId="9" xfId="0" applyNumberFormat="1" applyFont="1" applyBorder="1" applyAlignment="1">
      <alignment horizontal="center" vertical="top" wrapText="1"/>
    </xf>
    <xf numFmtId="0" fontId="0" fillId="0" borderId="7" xfId="0" applyFont="1" applyBorder="1" applyAlignment="1">
      <alignment horizontal="left" vertical="top"/>
    </xf>
    <xf numFmtId="0" fontId="1" fillId="0" borderId="12" xfId="0" applyFont="1" applyFill="1" applyBorder="1" applyAlignment="1">
      <alignment vertical="top" wrapText="1"/>
    </xf>
    <xf numFmtId="3" fontId="0" fillId="0" borderId="9" xfId="0" applyNumberFormat="1" applyFont="1" applyFill="1" applyBorder="1" applyAlignment="1">
      <alignment horizontal="center" vertical="top" wrapText="1"/>
    </xf>
    <xf numFmtId="3" fontId="0" fillId="0" borderId="9" xfId="0" applyNumberFormat="1" applyFill="1" applyBorder="1" applyAlignment="1">
      <alignment horizontal="center" vertical="top"/>
    </xf>
    <xf numFmtId="0" fontId="1" fillId="2" borderId="12" xfId="0" applyFont="1" applyFill="1" applyBorder="1" applyAlignment="1">
      <alignment vertical="top" wrapText="1"/>
    </xf>
    <xf numFmtId="3" fontId="0" fillId="2" borderId="9" xfId="0" applyNumberFormat="1" applyFont="1" applyFill="1" applyBorder="1" applyAlignment="1">
      <alignment horizontal="center" vertical="top" wrapText="1"/>
    </xf>
    <xf numFmtId="3" fontId="0" fillId="2" borderId="9" xfId="0" applyNumberForma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right" vertical="top" wrapText="1"/>
    </xf>
    <xf numFmtId="3" fontId="0" fillId="2" borderId="1" xfId="0" applyNumberFormat="1" applyFont="1" applyFill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horizontal="right" vertical="top" wrapText="1"/>
    </xf>
    <xf numFmtId="0" fontId="22" fillId="0" borderId="0" xfId="0" applyFont="1" applyFill="1" applyAlignment="1">
      <alignment horizontal="right" vertical="top"/>
    </xf>
    <xf numFmtId="0" fontId="1" fillId="3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Border="1" applyAlignment="1">
      <alignment wrapText="1"/>
    </xf>
    <xf numFmtId="3" fontId="27" fillId="0" borderId="0" xfId="15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left" vertical="top"/>
    </xf>
    <xf numFmtId="164" fontId="0" fillId="0" borderId="0" xfId="15" applyFont="1" applyFill="1" applyBorder="1" applyAlignment="1" applyProtection="1">
      <alignment horizontal="left" vertical="top"/>
      <protection/>
    </xf>
    <xf numFmtId="0" fontId="17" fillId="0" borderId="0" xfId="0" applyFont="1" applyAlignment="1">
      <alignment vertical="top"/>
    </xf>
    <xf numFmtId="3" fontId="41" fillId="0" borderId="0" xfId="15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Alignment="1">
      <alignment/>
    </xf>
    <xf numFmtId="0" fontId="0" fillId="0" borderId="1" xfId="0" applyFont="1" applyBorder="1" applyAlignment="1">
      <alignment horizontal="justify" vertical="top" wrapText="1"/>
    </xf>
    <xf numFmtId="4" fontId="0" fillId="0" borderId="1" xfId="0" applyNumberFormat="1" applyBorder="1" applyAlignment="1">
      <alignment vertical="top" wrapText="1"/>
    </xf>
    <xf numFmtId="0" fontId="0" fillId="0" borderId="1" xfId="0" applyFont="1" applyFill="1" applyBorder="1" applyAlignment="1">
      <alignment horizontal="justify" vertical="top" wrapText="1"/>
    </xf>
    <xf numFmtId="0" fontId="17" fillId="0" borderId="0" xfId="0" applyFont="1" applyFill="1" applyAlignment="1">
      <alignment vertical="top"/>
    </xf>
    <xf numFmtId="0" fontId="0" fillId="0" borderId="1" xfId="0" applyFont="1" applyBorder="1" applyAlignment="1">
      <alignment horizontal="justify" vertical="top"/>
    </xf>
    <xf numFmtId="0" fontId="0" fillId="2" borderId="1" xfId="0" applyFont="1" applyFill="1" applyBorder="1" applyAlignment="1">
      <alignment vertical="top"/>
    </xf>
    <xf numFmtId="164" fontId="0" fillId="0" borderId="1" xfId="15" applyFont="1" applyFill="1" applyBorder="1" applyAlignment="1" applyProtection="1">
      <alignment vertical="top"/>
      <protection/>
    </xf>
    <xf numFmtId="0" fontId="0" fillId="0" borderId="5" xfId="0" applyFont="1" applyBorder="1" applyAlignment="1">
      <alignment horizontal="justify" vertical="top"/>
    </xf>
    <xf numFmtId="0" fontId="0" fillId="2" borderId="5" xfId="0" applyFont="1" applyFill="1" applyBorder="1" applyAlignment="1">
      <alignment vertical="top"/>
    </xf>
    <xf numFmtId="164" fontId="0" fillId="0" borderId="5" xfId="15" applyFont="1" applyFill="1" applyBorder="1" applyAlignment="1" applyProtection="1">
      <alignment vertical="top"/>
      <protection/>
    </xf>
    <xf numFmtId="0" fontId="0" fillId="0" borderId="0" xfId="0" applyBorder="1" applyAlignment="1">
      <alignment horizontal="left" vertical="top"/>
    </xf>
    <xf numFmtId="164" fontId="17" fillId="0" borderId="0" xfId="15" applyFont="1" applyFill="1" applyBorder="1" applyAlignment="1" applyProtection="1">
      <alignment vertical="top"/>
      <protection/>
    </xf>
    <xf numFmtId="0" fontId="17" fillId="0" borderId="0" xfId="0" applyFont="1" applyFill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 wrapText="1"/>
    </xf>
    <xf numFmtId="164" fontId="0" fillId="0" borderId="0" xfId="2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164" fontId="1" fillId="0" borderId="0" xfId="2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vertical="top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wrapText="1"/>
    </xf>
    <xf numFmtId="164" fontId="0" fillId="0" borderId="0" xfId="22" applyFont="1" applyFill="1" applyBorder="1" applyAlignment="1" applyProtection="1">
      <alignment horizontal="center"/>
      <protection/>
    </xf>
    <xf numFmtId="0" fontId="43" fillId="0" borderId="1" xfId="0" applyFont="1" applyFill="1" applyBorder="1" applyAlignment="1">
      <alignment horizontal="center" wrapText="1"/>
    </xf>
    <xf numFmtId="164" fontId="43" fillId="0" borderId="1" xfId="22" applyNumberFormat="1" applyFont="1" applyFill="1" applyBorder="1" applyAlignment="1" applyProtection="1">
      <alignment horizontal="center" wrapText="1"/>
      <protection/>
    </xf>
    <xf numFmtId="164" fontId="0" fillId="0" borderId="9" xfId="2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164" fontId="0" fillId="0" borderId="1" xfId="20" applyNumberFormat="1" applyFont="1" applyFill="1" applyBorder="1" applyAlignment="1" applyProtection="1">
      <alignment horizontal="center" wrapText="1"/>
      <protection/>
    </xf>
    <xf numFmtId="0" fontId="0" fillId="0" borderId="1" xfId="0" applyFont="1" applyFill="1" applyBorder="1" applyAlignment="1">
      <alignment horizontal="center"/>
    </xf>
    <xf numFmtId="164" fontId="0" fillId="0" borderId="1" xfId="22" applyNumberFormat="1" applyFont="1" applyFill="1" applyBorder="1" applyAlignment="1" applyProtection="1">
      <alignment horizontal="center"/>
      <protection/>
    </xf>
    <xf numFmtId="164" fontId="0" fillId="0" borderId="1" xfId="18" applyNumberFormat="1" applyFont="1" applyFill="1" applyBorder="1" applyAlignment="1" applyProtection="1">
      <alignment horizontal="center" wrapText="1"/>
      <protection/>
    </xf>
    <xf numFmtId="164" fontId="0" fillId="0" borderId="1" xfId="18" applyNumberFormat="1" applyFont="1" applyFill="1" applyBorder="1" applyAlignment="1" applyProtection="1">
      <alignment horizontal="center"/>
      <protection/>
    </xf>
    <xf numFmtId="164" fontId="0" fillId="0" borderId="5" xfId="22" applyFont="1" applyFill="1" applyBorder="1" applyAlignment="1" applyProtection="1">
      <alignment horizontal="center" vertical="center" wrapText="1"/>
      <protection/>
    </xf>
    <xf numFmtId="164" fontId="0" fillId="0" borderId="5" xfId="22" applyNumberFormat="1" applyFont="1" applyFill="1" applyBorder="1" applyAlignment="1" applyProtection="1">
      <alignment horizontal="center" vertical="center" wrapText="1"/>
      <protection/>
    </xf>
    <xf numFmtId="164" fontId="0" fillId="0" borderId="1" xfId="22" applyFont="1" applyFill="1" applyBorder="1" applyAlignment="1" applyProtection="1">
      <alignment horizontal="center" vertical="center" wrapText="1"/>
      <protection/>
    </xf>
    <xf numFmtId="164" fontId="0" fillId="0" borderId="1" xfId="22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wrapText="1"/>
    </xf>
    <xf numFmtId="164" fontId="0" fillId="0" borderId="5" xfId="20" applyNumberFormat="1" applyFont="1" applyFill="1" applyBorder="1" applyAlignment="1" applyProtection="1">
      <alignment horizontal="center" wrapText="1"/>
      <protection/>
    </xf>
    <xf numFmtId="0" fontId="0" fillId="0" borderId="1" xfId="28" applyFont="1" applyFill="1" applyBorder="1" applyAlignment="1">
      <alignment horizontal="center" wrapText="1"/>
      <protection/>
    </xf>
    <xf numFmtId="164" fontId="0" fillId="0" borderId="1" xfId="21" applyNumberFormat="1" applyFont="1" applyFill="1" applyBorder="1" applyAlignment="1" applyProtection="1">
      <alignment horizontal="center" wrapText="1"/>
      <protection/>
    </xf>
    <xf numFmtId="164" fontId="0" fillId="0" borderId="11" xfId="22" applyNumberFormat="1" applyFont="1" applyFill="1" applyBorder="1" applyAlignment="1" applyProtection="1">
      <alignment horizontal="center" vertical="center" wrapText="1"/>
      <protection/>
    </xf>
    <xf numFmtId="164" fontId="0" fillId="0" borderId="1" xfId="22" applyNumberFormat="1" applyFill="1" applyBorder="1" applyAlignment="1" applyProtection="1">
      <alignment horizontal="center" wrapText="1"/>
      <protection/>
    </xf>
    <xf numFmtId="0" fontId="17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164" fontId="17" fillId="0" borderId="1" xfId="18" applyNumberFormat="1" applyFont="1" applyFill="1" applyBorder="1" applyAlignment="1" applyProtection="1">
      <alignment horizontal="center"/>
      <protection/>
    </xf>
    <xf numFmtId="12" fontId="0" fillId="0" borderId="1" xfId="0" applyNumberFormat="1" applyFont="1" applyFill="1" applyBorder="1" applyAlignment="1">
      <alignment horizontal="center" wrapText="1"/>
    </xf>
    <xf numFmtId="0" fontId="0" fillId="0" borderId="1" xfId="29" applyFont="1" applyFill="1" applyBorder="1" applyAlignment="1">
      <alignment horizontal="center" wrapText="1"/>
      <protection/>
    </xf>
    <xf numFmtId="164" fontId="0" fillId="0" borderId="1" xfId="19" applyNumberFormat="1" applyFont="1" applyFill="1" applyBorder="1" applyAlignment="1" applyProtection="1">
      <alignment horizontal="center" wrapText="1"/>
      <protection/>
    </xf>
    <xf numFmtId="164" fontId="0" fillId="0" borderId="0" xfId="20" applyNumberFormat="1" applyFont="1" applyFill="1" applyBorder="1" applyAlignment="1" applyProtection="1">
      <alignment horizontal="center" vertical="top" wrapText="1"/>
      <protection/>
    </xf>
    <xf numFmtId="0" fontId="1" fillId="4" borderId="1" xfId="0" applyFont="1" applyFill="1" applyBorder="1" applyAlignment="1">
      <alignment horizontal="center" wrapText="1"/>
    </xf>
    <xf numFmtId="164" fontId="1" fillId="4" borderId="1" xfId="20" applyNumberFormat="1" applyFont="1" applyFill="1" applyBorder="1" applyAlignment="1" applyProtection="1">
      <alignment horizontal="center" vertical="top" wrapText="1"/>
      <protection/>
    </xf>
    <xf numFmtId="0" fontId="0" fillId="0" borderId="9" xfId="28" applyFont="1" applyFill="1" applyBorder="1" applyAlignment="1">
      <alignment horizontal="center" wrapText="1"/>
      <protection/>
    </xf>
    <xf numFmtId="164" fontId="0" fillId="0" borderId="8" xfId="21" applyNumberFormat="1" applyFont="1" applyFill="1" applyBorder="1" applyAlignment="1" applyProtection="1">
      <alignment horizontal="center" wrapText="1"/>
      <protection/>
    </xf>
    <xf numFmtId="164" fontId="0" fillId="0" borderId="6" xfId="21" applyNumberFormat="1" applyFont="1" applyFill="1" applyBorder="1" applyAlignment="1" applyProtection="1">
      <alignment horizontal="center" wrapText="1"/>
      <protection/>
    </xf>
    <xf numFmtId="164" fontId="0" fillId="0" borderId="0" xfId="20" applyNumberFormat="1" applyFont="1" applyFill="1" applyBorder="1" applyAlignment="1" applyProtection="1">
      <alignment horizontal="center" wrapText="1"/>
      <protection/>
    </xf>
    <xf numFmtId="0" fontId="24" fillId="0" borderId="0" xfId="0" applyFont="1" applyFill="1" applyBorder="1" applyAlignment="1">
      <alignment horizontal="center" vertical="top"/>
    </xf>
    <xf numFmtId="3" fontId="24" fillId="0" borderId="0" xfId="20" applyNumberFormat="1" applyFont="1" applyFill="1" applyBorder="1" applyAlignment="1" applyProtection="1">
      <alignment horizontal="center" wrapText="1"/>
      <protection/>
    </xf>
    <xf numFmtId="164" fontId="1" fillId="0" borderId="0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164" fontId="0" fillId="0" borderId="0" xfId="0" applyNumberFormat="1" applyFont="1" applyFill="1" applyBorder="1" applyAlignment="1">
      <alignment horizontal="center" vertical="top" wrapText="1"/>
    </xf>
    <xf numFmtId="164" fontId="0" fillId="0" borderId="0" xfId="20" applyFont="1" applyFill="1" applyBorder="1" applyAlignment="1" applyProtection="1">
      <alignment horizontal="center" wrapText="1"/>
      <protection/>
    </xf>
    <xf numFmtId="0" fontId="0" fillId="0" borderId="23" xfId="0" applyFont="1" applyBorder="1" applyAlignment="1">
      <alignment horizontal="left" vertical="top" wrapText="1"/>
    </xf>
    <xf numFmtId="164" fontId="1" fillId="4" borderId="24" xfId="15" applyFont="1" applyFill="1" applyBorder="1" applyAlignment="1" applyProtection="1">
      <alignment horizontal="center" vertical="top" wrapText="1"/>
      <protection/>
    </xf>
    <xf numFmtId="0" fontId="0" fillId="0" borderId="25" xfId="0" applyFont="1" applyBorder="1" applyAlignment="1">
      <alignment horizontal="left" vertical="top" wrapText="1"/>
    </xf>
    <xf numFmtId="167" fontId="1" fillId="8" borderId="1" xfId="15" applyNumberFormat="1" applyFont="1" applyFill="1" applyBorder="1" applyAlignment="1" applyProtection="1">
      <alignment horizontal="left" vertical="top" wrapText="1"/>
      <protection/>
    </xf>
    <xf numFmtId="167" fontId="1" fillId="8" borderId="26" xfId="15" applyNumberFormat="1" applyFont="1" applyFill="1" applyBorder="1" applyAlignment="1" applyProtection="1">
      <alignment horizontal="left" vertical="top" wrapText="1"/>
      <protection/>
    </xf>
    <xf numFmtId="0" fontId="0" fillId="0" borderId="24" xfId="0" applyFont="1" applyFill="1" applyBorder="1" applyAlignment="1">
      <alignment horizontal="center" wrapText="1"/>
    </xf>
    <xf numFmtId="164" fontId="0" fillId="0" borderId="24" xfId="20" applyNumberFormat="1" applyFont="1" applyFill="1" applyBorder="1" applyAlignment="1" applyProtection="1">
      <alignment horizontal="center" wrapText="1"/>
      <protection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164" fontId="0" fillId="0" borderId="24" xfId="22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64" fontId="0" fillId="0" borderId="7" xfId="18" applyNumberFormat="1" applyFont="1" applyFill="1" applyBorder="1" applyAlignment="1" applyProtection="1">
      <alignment horizontal="center" wrapText="1"/>
      <protection/>
    </xf>
    <xf numFmtId="164" fontId="0" fillId="0" borderId="0" xfId="22" applyFont="1" applyFill="1" applyBorder="1" applyAlignment="1" applyProtection="1" quotePrefix="1">
      <alignment horizontal="center"/>
      <protection/>
    </xf>
    <xf numFmtId="0" fontId="0" fillId="0" borderId="3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wrapText="1"/>
    </xf>
    <xf numFmtId="3" fontId="0" fillId="0" borderId="0" xfId="0" applyNumberFormat="1" applyFont="1" applyBorder="1" applyAlignment="1">
      <alignment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vertical="top" wrapText="1"/>
    </xf>
    <xf numFmtId="3" fontId="0" fillId="0" borderId="28" xfId="0" applyNumberFormat="1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wrapText="1"/>
    </xf>
    <xf numFmtId="3" fontId="0" fillId="0" borderId="28" xfId="0" applyNumberFormat="1" applyFont="1" applyFill="1" applyBorder="1" applyAlignment="1">
      <alignment horizontal="center" wrapText="1"/>
    </xf>
    <xf numFmtId="164" fontId="1" fillId="4" borderId="1" xfId="15" applyFont="1" applyFill="1" applyBorder="1" applyAlignment="1" applyProtection="1">
      <alignment horizontal="center" vertical="top" wrapText="1"/>
      <protection/>
    </xf>
    <xf numFmtId="0" fontId="1" fillId="0" borderId="0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3" fontId="0" fillId="0" borderId="31" xfId="0" applyNumberFormat="1" applyFont="1" applyFill="1" applyBorder="1" applyAlignment="1">
      <alignment horizontal="right" wrapText="1"/>
    </xf>
    <xf numFmtId="3" fontId="0" fillId="0" borderId="32" xfId="0" applyNumberFormat="1" applyFont="1" applyFill="1" applyBorder="1" applyAlignment="1">
      <alignment horizontal="right" wrapText="1"/>
    </xf>
    <xf numFmtId="3" fontId="0" fillId="0" borderId="32" xfId="15" applyNumberFormat="1" applyFont="1" applyFill="1" applyBorder="1" applyAlignment="1" applyProtection="1">
      <alignment horizontal="right" wrapText="1"/>
      <protection/>
    </xf>
    <xf numFmtId="0" fontId="0" fillId="0" borderId="23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left" vertical="top" wrapText="1"/>
    </xf>
    <xf numFmtId="3" fontId="0" fillId="0" borderId="32" xfId="15" applyNumberFormat="1" applyFont="1" applyFill="1" applyBorder="1" applyAlignment="1" applyProtection="1">
      <alignment/>
      <protection/>
    </xf>
    <xf numFmtId="0" fontId="0" fillId="0" borderId="34" xfId="0" applyFont="1" applyFill="1" applyBorder="1" applyAlignment="1">
      <alignment horizontal="left" vertical="top" wrapText="1"/>
    </xf>
    <xf numFmtId="3" fontId="0" fillId="0" borderId="32" xfId="0" applyNumberFormat="1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left" vertical="top" wrapText="1"/>
    </xf>
    <xf numFmtId="3" fontId="0" fillId="0" borderId="35" xfId="0" applyNumberFormat="1" applyFont="1" applyFill="1" applyBorder="1" applyAlignment="1">
      <alignment horizontal="right" wrapText="1"/>
    </xf>
    <xf numFmtId="0" fontId="0" fillId="0" borderId="36" xfId="0" applyFont="1" applyFill="1" applyBorder="1" applyAlignment="1">
      <alignment horizontal="left" vertical="top" wrapText="1"/>
    </xf>
    <xf numFmtId="0" fontId="0" fillId="0" borderId="37" xfId="0" applyFont="1" applyFill="1" applyBorder="1" applyAlignment="1">
      <alignment horizontal="left" vertical="top" wrapText="1"/>
    </xf>
    <xf numFmtId="3" fontId="0" fillId="0" borderId="32" xfId="15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 vertical="top" wrapText="1"/>
    </xf>
    <xf numFmtId="3" fontId="0" fillId="0" borderId="38" xfId="0" applyNumberFormat="1" applyFont="1" applyFill="1" applyBorder="1" applyAlignment="1">
      <alignment horizontal="right" wrapText="1"/>
    </xf>
    <xf numFmtId="3" fontId="0" fillId="0" borderId="39" xfId="0" applyNumberFormat="1" applyFont="1" applyFill="1" applyBorder="1" applyAlignment="1">
      <alignment horizontal="right" wrapText="1"/>
    </xf>
    <xf numFmtId="0" fontId="0" fillId="0" borderId="40" xfId="0" applyFont="1" applyFill="1" applyBorder="1" applyAlignment="1">
      <alignment horizontal="left" vertical="top" wrapText="1"/>
    </xf>
    <xf numFmtId="166" fontId="17" fillId="0" borderId="32" xfId="15" applyNumberFormat="1" applyFont="1" applyFill="1" applyBorder="1" applyAlignment="1" applyProtection="1">
      <alignment/>
      <protection/>
    </xf>
    <xf numFmtId="0" fontId="0" fillId="0" borderId="40" xfId="27" applyFont="1" applyBorder="1" applyAlignment="1">
      <alignment horizontal="left" wrapText="1"/>
      <protection/>
    </xf>
    <xf numFmtId="0" fontId="0" fillId="0" borderId="23" xfId="27" applyFont="1" applyBorder="1" applyAlignment="1">
      <alignment horizontal="left" wrapText="1"/>
      <protection/>
    </xf>
    <xf numFmtId="3" fontId="0" fillId="0" borderId="35" xfId="15" applyNumberFormat="1" applyFill="1" applyBorder="1" applyAlignment="1" applyProtection="1">
      <alignment horizontal="right"/>
      <protection/>
    </xf>
    <xf numFmtId="3" fontId="0" fillId="0" borderId="35" xfId="15" applyNumberFormat="1" applyFill="1" applyBorder="1" applyAlignment="1" applyProtection="1">
      <alignment horizontal="right" wrapText="1"/>
      <protection/>
    </xf>
    <xf numFmtId="0" fontId="0" fillId="0" borderId="25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horizontal="left" wrapText="1"/>
    </xf>
    <xf numFmtId="3" fontId="0" fillId="0" borderId="41" xfId="0" applyNumberFormat="1" applyFont="1" applyFill="1" applyBorder="1" applyAlignment="1">
      <alignment horizontal="center" vertical="center" wrapText="1"/>
    </xf>
    <xf numFmtId="3" fontId="0" fillId="0" borderId="42" xfId="0" applyNumberFormat="1" applyFont="1" applyFill="1" applyBorder="1" applyAlignment="1">
      <alignment horizontal="center" wrapText="1"/>
    </xf>
    <xf numFmtId="3" fontId="0" fillId="0" borderId="41" xfId="0" applyNumberFormat="1" applyFont="1" applyFill="1" applyBorder="1" applyAlignment="1">
      <alignment horizontal="center" wrapText="1"/>
    </xf>
    <xf numFmtId="3" fontId="0" fillId="0" borderId="43" xfId="0" applyNumberFormat="1" applyFont="1" applyFill="1" applyBorder="1" applyAlignment="1">
      <alignment horizontal="right" wrapText="1"/>
    </xf>
    <xf numFmtId="3" fontId="30" fillId="9" borderId="13" xfId="0" applyNumberFormat="1" applyFont="1" applyFill="1" applyBorder="1" applyAlignment="1">
      <alignment horizontal="center" wrapText="1"/>
    </xf>
    <xf numFmtId="3" fontId="1" fillId="8" borderId="14" xfId="0" applyNumberFormat="1" applyFont="1" applyFill="1" applyBorder="1" applyAlignment="1">
      <alignment horizontal="center" wrapText="1"/>
    </xf>
    <xf numFmtId="3" fontId="1" fillId="8" borderId="44" xfId="0" applyNumberFormat="1" applyFont="1" applyFill="1" applyBorder="1" applyAlignment="1">
      <alignment horizontal="right" wrapText="1"/>
    </xf>
    <xf numFmtId="3" fontId="30" fillId="9" borderId="44" xfId="0" applyNumberFormat="1" applyFont="1" applyFill="1" applyBorder="1" applyAlignment="1">
      <alignment horizontal="right" wrapText="1"/>
    </xf>
    <xf numFmtId="0" fontId="0" fillId="0" borderId="44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top" wrapText="1"/>
    </xf>
    <xf numFmtId="3" fontId="0" fillId="0" borderId="42" xfId="15" applyNumberFormat="1" applyFill="1" applyBorder="1" applyAlignment="1" applyProtection="1">
      <alignment horizontal="center" wrapText="1"/>
      <protection/>
    </xf>
    <xf numFmtId="3" fontId="0" fillId="0" borderId="41" xfId="0" applyNumberFormat="1" applyFont="1" applyFill="1" applyBorder="1" applyAlignment="1">
      <alignment horizontal="right" wrapText="1"/>
    </xf>
    <xf numFmtId="0" fontId="0" fillId="0" borderId="7" xfId="0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top" wrapText="1"/>
    </xf>
    <xf numFmtId="3" fontId="0" fillId="0" borderId="24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wrapText="1"/>
    </xf>
    <xf numFmtId="3" fontId="0" fillId="0" borderId="24" xfId="0" applyNumberFormat="1" applyFont="1" applyFill="1" applyBorder="1" applyAlignment="1">
      <alignment horizontal="right" wrapText="1"/>
    </xf>
    <xf numFmtId="0" fontId="0" fillId="0" borderId="24" xfId="0" applyFont="1" applyBorder="1" applyAlignment="1">
      <alignment wrapText="1"/>
    </xf>
    <xf numFmtId="3" fontId="0" fillId="0" borderId="24" xfId="0" applyNumberFormat="1" applyFont="1" applyBorder="1" applyAlignment="1">
      <alignment horizontal="center"/>
    </xf>
    <xf numFmtId="3" fontId="0" fillId="0" borderId="24" xfId="15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>
      <alignment vertical="top" wrapText="1"/>
    </xf>
    <xf numFmtId="3" fontId="0" fillId="0" borderId="42" xfId="15" applyNumberFormat="1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47" xfId="0" applyFont="1" applyBorder="1" applyAlignment="1">
      <alignment horizontal="left" vertical="center" wrapText="1"/>
    </xf>
    <xf numFmtId="3" fontId="0" fillId="0" borderId="28" xfId="0" applyNumberFormat="1" applyFont="1" applyBorder="1" applyAlignment="1">
      <alignment horizontal="center" vertical="center" wrapText="1"/>
    </xf>
    <xf numFmtId="3" fontId="0" fillId="0" borderId="28" xfId="15" applyNumberFormat="1" applyFont="1" applyFill="1" applyBorder="1" applyAlignment="1" applyProtection="1">
      <alignment horizontal="center" vertical="center" wrapText="1"/>
      <protection/>
    </xf>
    <xf numFmtId="3" fontId="0" fillId="0" borderId="28" xfId="15" applyNumberFormat="1" applyFont="1" applyFill="1" applyBorder="1" applyAlignment="1" applyProtection="1">
      <alignment horizontal="center" wrapText="1"/>
      <protection/>
    </xf>
    <xf numFmtId="3" fontId="0" fillId="0" borderId="31" xfId="15" applyNumberFormat="1" applyFont="1" applyFill="1" applyBorder="1" applyAlignment="1" applyProtection="1">
      <alignment horizontal="right" wrapText="1"/>
      <protection/>
    </xf>
    <xf numFmtId="3" fontId="0" fillId="0" borderId="35" xfId="15" applyNumberFormat="1" applyFont="1" applyFill="1" applyBorder="1" applyAlignment="1" applyProtection="1">
      <alignment horizontal="right" wrapText="1"/>
      <protection/>
    </xf>
    <xf numFmtId="0" fontId="0" fillId="0" borderId="34" xfId="0" applyFont="1" applyBorder="1" applyAlignment="1">
      <alignment horizontal="left" vertical="top" wrapText="1"/>
    </xf>
    <xf numFmtId="0" fontId="0" fillId="0" borderId="23" xfId="0" applyFont="1" applyFill="1" applyBorder="1" applyAlignment="1">
      <alignment vertical="top" wrapText="1"/>
    </xf>
    <xf numFmtId="3" fontId="0" fillId="0" borderId="38" xfId="15" applyNumberFormat="1" applyFont="1" applyFill="1" applyBorder="1" applyAlignment="1" applyProtection="1">
      <alignment horizontal="right"/>
      <protection/>
    </xf>
    <xf numFmtId="3" fontId="0" fillId="0" borderId="48" xfId="0" applyNumberFormat="1" applyFont="1" applyBorder="1" applyAlignment="1">
      <alignment horizontal="right" wrapText="1"/>
    </xf>
    <xf numFmtId="0" fontId="0" fillId="0" borderId="41" xfId="0" applyFill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49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3" fontId="0" fillId="0" borderId="45" xfId="0" applyNumberFormat="1" applyFont="1" applyFill="1" applyBorder="1" applyAlignment="1">
      <alignment horizontal="center" vertical="center" wrapText="1"/>
    </xf>
    <xf numFmtId="3" fontId="0" fillId="0" borderId="50" xfId="0" applyNumberFormat="1" applyFont="1" applyFill="1" applyBorder="1" applyAlignment="1">
      <alignment horizontal="center" wrapText="1"/>
    </xf>
    <xf numFmtId="3" fontId="0" fillId="0" borderId="45" xfId="0" applyNumberFormat="1" applyFont="1" applyFill="1" applyBorder="1" applyAlignment="1">
      <alignment horizontal="center" wrapText="1"/>
    </xf>
    <xf numFmtId="3" fontId="0" fillId="0" borderId="45" xfId="0" applyNumberFormat="1" applyFont="1" applyFill="1" applyBorder="1" applyAlignment="1">
      <alignment horizontal="right" wrapText="1"/>
    </xf>
    <xf numFmtId="0" fontId="0" fillId="0" borderId="14" xfId="0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3" fontId="29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167" fontId="30" fillId="9" borderId="4" xfId="15" applyNumberFormat="1" applyFont="1" applyFill="1" applyBorder="1" applyAlignment="1" applyProtection="1">
      <alignment horizontal="center" wrapText="1"/>
      <protection/>
    </xf>
    <xf numFmtId="167" fontId="30" fillId="9" borderId="10" xfId="15" applyNumberFormat="1" applyFont="1" applyFill="1" applyBorder="1" applyAlignment="1" applyProtection="1">
      <alignment horizontal="center" wrapText="1"/>
      <protection/>
    </xf>
    <xf numFmtId="167" fontId="1" fillId="8" borderId="0" xfId="15" applyNumberFormat="1" applyFont="1" applyFill="1" applyBorder="1" applyAlignment="1" applyProtection="1">
      <alignment horizontal="center" vertical="top" wrapText="1"/>
      <protection/>
    </xf>
    <xf numFmtId="167" fontId="1" fillId="8" borderId="15" xfId="15" applyNumberFormat="1" applyFont="1" applyFill="1" applyBorder="1" applyAlignment="1" applyProtection="1">
      <alignment horizontal="center" vertical="top" wrapText="1"/>
      <protection/>
    </xf>
    <xf numFmtId="4" fontId="0" fillId="0" borderId="1" xfId="0" applyNumberFormat="1" applyFont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center" vertical="top" wrapText="1"/>
    </xf>
    <xf numFmtId="167" fontId="0" fillId="0" borderId="5" xfId="15" applyNumberFormat="1" applyFont="1" applyFill="1" applyBorder="1" applyAlignment="1" applyProtection="1">
      <alignment horizontal="center" vertical="top" wrapText="1"/>
      <protection/>
    </xf>
    <xf numFmtId="0" fontId="0" fillId="0" borderId="1" xfId="0" applyBorder="1" applyAlignment="1">
      <alignment horizontal="center"/>
    </xf>
    <xf numFmtId="164" fontId="0" fillId="0" borderId="1" xfId="15" applyFont="1" applyFill="1" applyBorder="1" applyAlignment="1" applyProtection="1">
      <alignment horizontal="center"/>
      <protection/>
    </xf>
    <xf numFmtId="167" fontId="0" fillId="0" borderId="0" xfId="15" applyNumberFormat="1" applyFont="1" applyFill="1" applyBorder="1" applyAlignment="1" applyProtection="1">
      <alignment horizontal="center" vertical="top" wrapText="1"/>
      <protection/>
    </xf>
    <xf numFmtId="167" fontId="1" fillId="8" borderId="1" xfId="15" applyNumberFormat="1" applyFont="1" applyFill="1" applyBorder="1" applyAlignment="1" applyProtection="1">
      <alignment horizontal="center" vertical="top" wrapText="1"/>
      <protection/>
    </xf>
    <xf numFmtId="0" fontId="0" fillId="0" borderId="1" xfId="0" applyFont="1" applyBorder="1" applyAlignment="1">
      <alignment horizontal="center"/>
    </xf>
    <xf numFmtId="169" fontId="0" fillId="0" borderId="1" xfId="15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wrapText="1"/>
    </xf>
    <xf numFmtId="4" fontId="0" fillId="0" borderId="9" xfId="0" applyNumberFormat="1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center" wrapText="1"/>
    </xf>
    <xf numFmtId="167" fontId="1" fillId="8" borderId="4" xfId="15" applyNumberFormat="1" applyFont="1" applyFill="1" applyBorder="1" applyAlignment="1" applyProtection="1">
      <alignment horizontal="center" vertical="top" wrapText="1"/>
      <protection/>
    </xf>
    <xf numFmtId="167" fontId="1" fillId="8" borderId="10" xfId="15" applyNumberFormat="1" applyFont="1" applyFill="1" applyBorder="1" applyAlignment="1" applyProtection="1">
      <alignment horizontal="center" vertical="top" wrapText="1"/>
      <protection/>
    </xf>
    <xf numFmtId="166" fontId="0" fillId="0" borderId="1" xfId="15" applyNumberFormat="1" applyFont="1" applyFill="1" applyBorder="1" applyAlignment="1" applyProtection="1">
      <alignment horizontal="center" vertical="top" wrapText="1"/>
      <protection/>
    </xf>
    <xf numFmtId="167" fontId="1" fillId="8" borderId="6" xfId="15" applyNumberFormat="1" applyFont="1" applyFill="1" applyBorder="1" applyAlignment="1" applyProtection="1">
      <alignment horizontal="center" vertical="top" wrapText="1"/>
      <protection/>
    </xf>
    <xf numFmtId="167" fontId="1" fillId="8" borderId="3" xfId="15" applyNumberFormat="1" applyFont="1" applyFill="1" applyBorder="1" applyAlignment="1" applyProtection="1">
      <alignment horizontal="center" vertical="top" wrapText="1"/>
      <protection/>
    </xf>
    <xf numFmtId="164" fontId="0" fillId="0" borderId="1" xfId="15" applyNumberFormat="1" applyFont="1" applyFill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4" fontId="0" fillId="0" borderId="9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2" xfId="15" applyFont="1" applyFill="1" applyBorder="1" applyAlignment="1" applyProtection="1">
      <alignment horizontal="center"/>
      <protection/>
    </xf>
    <xf numFmtId="164" fontId="0" fillId="0" borderId="3" xfId="15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>
      <alignment horizontal="center" vertical="top" wrapText="1"/>
    </xf>
    <xf numFmtId="167" fontId="0" fillId="0" borderId="2" xfId="15" applyNumberFormat="1" applyFont="1" applyFill="1" applyBorder="1" applyAlignment="1" applyProtection="1">
      <alignment horizontal="center" vertical="top" wrapText="1"/>
      <protection/>
    </xf>
    <xf numFmtId="0" fontId="0" fillId="2" borderId="1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 wrapText="1"/>
    </xf>
    <xf numFmtId="167" fontId="0" fillId="0" borderId="1" xfId="15" applyNumberFormat="1" applyFont="1" applyFill="1" applyBorder="1" applyAlignment="1" applyProtection="1">
      <alignment horizontal="center" vertical="top"/>
      <protection/>
    </xf>
    <xf numFmtId="164" fontId="0" fillId="0" borderId="2" xfId="15" applyFont="1" applyFill="1" applyBorder="1" applyAlignment="1" applyProtection="1">
      <alignment horizontal="center" vertical="top" wrapText="1"/>
      <protection/>
    </xf>
    <xf numFmtId="167" fontId="1" fillId="0" borderId="0" xfId="15" applyNumberFormat="1" applyFont="1" applyFill="1" applyBorder="1" applyAlignment="1" applyProtection="1">
      <alignment horizontal="center" vertical="top" wrapText="1"/>
      <protection/>
    </xf>
    <xf numFmtId="164" fontId="1" fillId="0" borderId="0" xfId="15" applyFont="1" applyFill="1" applyBorder="1" applyAlignment="1" applyProtection="1">
      <alignment horizontal="center" vertical="top" wrapText="1"/>
      <protection/>
    </xf>
    <xf numFmtId="3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167" fontId="0" fillId="0" borderId="0" xfId="15" applyNumberFormat="1" applyFont="1" applyFill="1" applyBorder="1" applyAlignment="1" applyProtection="1">
      <alignment horizontal="center" vertical="top"/>
      <protection/>
    </xf>
    <xf numFmtId="3" fontId="29" fillId="0" borderId="0" xfId="15" applyNumberFormat="1" applyFont="1" applyFill="1" applyBorder="1" applyAlignment="1" applyProtection="1">
      <alignment horizontal="center" vertical="top" wrapText="1"/>
      <protection/>
    </xf>
    <xf numFmtId="168" fontId="0" fillId="0" borderId="1" xfId="15" applyNumberFormat="1" applyFont="1" applyFill="1" applyBorder="1" applyAlignment="1" applyProtection="1">
      <alignment horizontal="center" vertical="center" wrapText="1"/>
      <protection/>
    </xf>
    <xf numFmtId="168" fontId="0" fillId="0" borderId="1" xfId="0" applyNumberFormat="1" applyFont="1" applyBorder="1" applyAlignment="1">
      <alignment horizontal="center"/>
    </xf>
    <xf numFmtId="166" fontId="0" fillId="0" borderId="1" xfId="15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24" xfId="0" applyFont="1" applyBorder="1" applyAlignment="1">
      <alignment vertical="top" wrapText="1"/>
    </xf>
    <xf numFmtId="0" fontId="0" fillId="0" borderId="24" xfId="0" applyFont="1" applyBorder="1" applyAlignment="1">
      <alignment horizontal="left" vertical="top"/>
    </xf>
    <xf numFmtId="167" fontId="0" fillId="0" borderId="24" xfId="15" applyNumberFormat="1" applyFont="1" applyFill="1" applyBorder="1" applyAlignment="1" applyProtection="1">
      <alignment horizontal="center" vertical="top" wrapText="1"/>
      <protection/>
    </xf>
    <xf numFmtId="4" fontId="0" fillId="0" borderId="24" xfId="0" applyNumberFormat="1" applyFont="1" applyBorder="1" applyAlignment="1">
      <alignment horizontal="center" vertical="top" wrapText="1"/>
    </xf>
    <xf numFmtId="4" fontId="0" fillId="0" borderId="24" xfId="0" applyNumberFormat="1" applyFont="1" applyFill="1" applyBorder="1" applyAlignment="1">
      <alignment horizontal="center" vertical="top" wrapText="1"/>
    </xf>
    <xf numFmtId="3" fontId="0" fillId="0" borderId="24" xfId="0" applyNumberFormat="1" applyFont="1" applyFill="1" applyBorder="1" applyAlignment="1">
      <alignment horizontal="center" vertical="top" wrapText="1"/>
    </xf>
    <xf numFmtId="164" fontId="0" fillId="0" borderId="24" xfId="15" applyFont="1" applyFill="1" applyBorder="1" applyAlignment="1" applyProtection="1">
      <alignment horizontal="center"/>
      <protection/>
    </xf>
    <xf numFmtId="0" fontId="0" fillId="0" borderId="5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" fillId="4" borderId="40" xfId="0" applyFont="1" applyFill="1" applyBorder="1" applyAlignment="1">
      <alignment horizontal="center" vertical="top" wrapText="1"/>
    </xf>
    <xf numFmtId="0" fontId="1" fillId="4" borderId="32" xfId="0" applyFont="1" applyFill="1" applyBorder="1" applyAlignment="1">
      <alignment horizontal="center" vertical="top" wrapText="1"/>
    </xf>
    <xf numFmtId="0" fontId="1" fillId="4" borderId="37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 wrapText="1"/>
    </xf>
    <xf numFmtId="167" fontId="1" fillId="8" borderId="7" xfId="15" applyNumberFormat="1" applyFont="1" applyFill="1" applyBorder="1" applyAlignment="1" applyProtection="1">
      <alignment horizontal="center" vertical="top" wrapText="1"/>
      <protection/>
    </xf>
    <xf numFmtId="168" fontId="0" fillId="0" borderId="7" xfId="15" applyNumberFormat="1" applyFont="1" applyFill="1" applyBorder="1" applyAlignment="1" applyProtection="1">
      <alignment horizontal="center" vertical="center" wrapText="1"/>
      <protection/>
    </xf>
    <xf numFmtId="169" fontId="0" fillId="0" borderId="7" xfId="15" applyNumberFormat="1" applyFont="1" applyFill="1" applyBorder="1" applyAlignment="1" applyProtection="1">
      <alignment horizontal="center" vertical="center" wrapText="1"/>
      <protection/>
    </xf>
    <xf numFmtId="4" fontId="0" fillId="0" borderId="7" xfId="0" applyNumberFormat="1" applyFont="1" applyFill="1" applyBorder="1" applyAlignment="1">
      <alignment horizontal="center" vertical="center" wrapText="1"/>
    </xf>
    <xf numFmtId="167" fontId="1" fillId="4" borderId="24" xfId="15" applyNumberFormat="1" applyFont="1" applyFill="1" applyBorder="1" applyAlignment="1" applyProtection="1">
      <alignment horizontal="center" vertical="top" wrapText="1"/>
      <protection/>
    </xf>
    <xf numFmtId="0" fontId="0" fillId="0" borderId="24" xfId="0" applyBorder="1" applyAlignment="1">
      <alignment horizontal="center" vertical="top" wrapText="1"/>
    </xf>
    <xf numFmtId="3" fontId="0" fillId="0" borderId="24" xfId="0" applyNumberFormat="1" applyFont="1" applyBorder="1" applyAlignment="1">
      <alignment horizontal="center" wrapText="1"/>
    </xf>
    <xf numFmtId="164" fontId="0" fillId="0" borderId="24" xfId="15" applyFont="1" applyFill="1" applyBorder="1" applyAlignment="1" applyProtection="1">
      <alignment horizontal="center" wrapText="1"/>
      <protection/>
    </xf>
    <xf numFmtId="0" fontId="0" fillId="0" borderId="24" xfId="0" applyFont="1" applyBorder="1" applyAlignment="1">
      <alignment horizontal="center"/>
    </xf>
    <xf numFmtId="166" fontId="0" fillId="0" borderId="24" xfId="15" applyNumberFormat="1" applyFill="1" applyBorder="1" applyAlignment="1" applyProtection="1">
      <alignment horizontal="center" vertical="top"/>
      <protection/>
    </xf>
    <xf numFmtId="164" fontId="0" fillId="0" borderId="24" xfId="15" applyFill="1" applyBorder="1" applyAlignment="1" applyProtection="1">
      <alignment horizontal="center" vertical="top"/>
      <protection/>
    </xf>
    <xf numFmtId="0" fontId="0" fillId="0" borderId="52" xfId="0" applyFont="1" applyBorder="1" applyAlignment="1">
      <alignment wrapText="1"/>
    </xf>
    <xf numFmtId="0" fontId="0" fillId="0" borderId="24" xfId="27" applyFont="1" applyFill="1" applyBorder="1" applyAlignment="1">
      <alignment horizontal="left" wrapText="1"/>
      <protection/>
    </xf>
    <xf numFmtId="3" fontId="1" fillId="4" borderId="24" xfId="0" applyNumberFormat="1" applyFont="1" applyFill="1" applyBorder="1" applyAlignment="1">
      <alignment horizontal="center" vertical="top" wrapText="1"/>
    </xf>
    <xf numFmtId="0" fontId="0" fillId="0" borderId="50" xfId="0" applyFont="1" applyBorder="1" applyAlignment="1">
      <alignment horizontal="left" vertical="top" wrapText="1"/>
    </xf>
    <xf numFmtId="3" fontId="0" fillId="0" borderId="44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1" xfId="0" applyFont="1" applyBorder="1" applyAlignment="1">
      <alignment wrapText="1"/>
    </xf>
    <xf numFmtId="166" fontId="0" fillId="0" borderId="41" xfId="15" applyNumberFormat="1" applyFont="1" applyFill="1" applyBorder="1" applyAlignment="1" applyProtection="1">
      <alignment horizontal="center"/>
      <protection/>
    </xf>
    <xf numFmtId="0" fontId="0" fillId="0" borderId="41" xfId="0" applyFont="1" applyBorder="1" applyAlignment="1">
      <alignment horizontal="center"/>
    </xf>
    <xf numFmtId="164" fontId="0" fillId="0" borderId="41" xfId="15" applyNumberFormat="1" applyFont="1" applyFill="1" applyBorder="1" applyAlignment="1" applyProtection="1">
      <alignment horizontal="center"/>
      <protection/>
    </xf>
    <xf numFmtId="4" fontId="0" fillId="0" borderId="41" xfId="0" applyNumberFormat="1" applyFont="1" applyFill="1" applyBorder="1" applyAlignment="1">
      <alignment horizontal="center" vertical="top" wrapText="1"/>
    </xf>
    <xf numFmtId="3" fontId="0" fillId="0" borderId="41" xfId="0" applyNumberFormat="1" applyFont="1" applyFill="1" applyBorder="1" applyAlignment="1">
      <alignment horizontal="center" vertical="top" wrapText="1"/>
    </xf>
    <xf numFmtId="0" fontId="0" fillId="0" borderId="3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0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3" xfId="0" applyFont="1" applyBorder="1" applyAlignment="1">
      <alignment vertical="top"/>
    </xf>
    <xf numFmtId="3" fontId="1" fillId="8" borderId="5" xfId="0" applyNumberFormat="1" applyFont="1" applyFill="1" applyBorder="1" applyAlignment="1">
      <alignment wrapText="1"/>
    </xf>
    <xf numFmtId="167" fontId="1" fillId="8" borderId="2" xfId="15" applyNumberFormat="1" applyFont="1" applyFill="1" applyBorder="1" applyAlignment="1" applyProtection="1">
      <alignment horizontal="left" vertical="top" wrapText="1"/>
      <protection/>
    </xf>
    <xf numFmtId="1" fontId="0" fillId="0" borderId="1" xfId="0" applyNumberFormat="1" applyFont="1" applyBorder="1" applyAlignment="1">
      <alignment horizontal="right" vertical="center"/>
    </xf>
    <xf numFmtId="0" fontId="1" fillId="4" borderId="5" xfId="0" applyFont="1" applyFill="1" applyBorder="1" applyAlignment="1">
      <alignment horizontal="center" vertical="center" wrapText="1"/>
    </xf>
    <xf numFmtId="164" fontId="1" fillId="4" borderId="5" xfId="2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wrapText="1"/>
    </xf>
    <xf numFmtId="0" fontId="43" fillId="0" borderId="28" xfId="0" applyFont="1" applyFill="1" applyBorder="1" applyAlignment="1">
      <alignment horizontal="center" wrapText="1"/>
    </xf>
    <xf numFmtId="164" fontId="43" fillId="0" borderId="28" xfId="22" applyNumberFormat="1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40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/>
    </xf>
    <xf numFmtId="0" fontId="0" fillId="0" borderId="37" xfId="0" applyFont="1" applyFill="1" applyBorder="1" applyAlignment="1">
      <alignment horizontal="left" vertical="top"/>
    </xf>
    <xf numFmtId="0" fontId="0" fillId="0" borderId="33" xfId="0" applyFont="1" applyFill="1" applyBorder="1" applyAlignment="1">
      <alignment horizontal="left" vertical="top"/>
    </xf>
    <xf numFmtId="0" fontId="0" fillId="0" borderId="53" xfId="0" applyFont="1" applyFill="1" applyBorder="1" applyAlignment="1">
      <alignment horizontal="center" wrapText="1"/>
    </xf>
    <xf numFmtId="0" fontId="0" fillId="0" borderId="52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left" vertical="top"/>
    </xf>
    <xf numFmtId="0" fontId="0" fillId="0" borderId="3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/>
    </xf>
    <xf numFmtId="0" fontId="17" fillId="0" borderId="32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center" wrapText="1"/>
    </xf>
    <xf numFmtId="0" fontId="0" fillId="0" borderId="23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3" fontId="30" fillId="9" borderId="1" xfId="0" applyNumberFormat="1" applyFont="1" applyFill="1" applyBorder="1" applyAlignment="1">
      <alignment horizontal="left" wrapText="1"/>
    </xf>
    <xf numFmtId="0" fontId="0" fillId="0" borderId="5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 wrapText="1"/>
    </xf>
    <xf numFmtId="164" fontId="0" fillId="0" borderId="41" xfId="20" applyNumberFormat="1" applyFont="1" applyFill="1" applyBorder="1" applyAlignment="1" applyProtection="1">
      <alignment horizontal="center" wrapText="1"/>
      <protection/>
    </xf>
    <xf numFmtId="0" fontId="0" fillId="0" borderId="43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164" fontId="0" fillId="0" borderId="41" xfId="18" applyNumberFormat="1" applyFont="1" applyFill="1" applyBorder="1" applyAlignment="1" applyProtection="1">
      <alignment horizontal="center"/>
      <protection/>
    </xf>
    <xf numFmtId="0" fontId="0" fillId="0" borderId="54" xfId="0" applyFill="1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164" fontId="0" fillId="0" borderId="28" xfId="22" applyNumberFormat="1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164" fontId="0" fillId="0" borderId="9" xfId="18" applyNumberFormat="1" applyFont="1" applyFill="1" applyBorder="1" applyAlignment="1" applyProtection="1">
      <alignment horizontal="center" wrapText="1"/>
      <protection/>
    </xf>
    <xf numFmtId="0" fontId="0" fillId="0" borderId="24" xfId="0" applyFill="1" applyBorder="1" applyAlignment="1">
      <alignment horizontal="center" wrapText="1"/>
    </xf>
    <xf numFmtId="0" fontId="0" fillId="0" borderId="23" xfId="0" applyFill="1" applyBorder="1" applyAlignment="1">
      <alignment horizontal="left" vertical="top"/>
    </xf>
    <xf numFmtId="0" fontId="0" fillId="0" borderId="23" xfId="0" applyFill="1" applyBorder="1" applyAlignment="1" quotePrefix="1">
      <alignment horizontal="left" vertical="top"/>
    </xf>
    <xf numFmtId="0" fontId="0" fillId="0" borderId="49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49" xfId="0" applyFill="1" applyBorder="1" applyAlignment="1" quotePrefix="1">
      <alignment horizontal="left" vertical="top"/>
    </xf>
    <xf numFmtId="3" fontId="1" fillId="4" borderId="55" xfId="15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27" fillId="0" borderId="0" xfId="26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10" borderId="1" xfId="0" applyFont="1" applyFill="1" applyBorder="1" applyAlignment="1">
      <alignment horizontal="left" wrapText="1"/>
    </xf>
    <xf numFmtId="3" fontId="1" fillId="8" borderId="2" xfId="0" applyNumberFormat="1" applyFont="1" applyFill="1" applyBorder="1" applyAlignment="1">
      <alignment horizontal="left" wrapText="1"/>
    </xf>
    <xf numFmtId="3" fontId="1" fillId="8" borderId="6" xfId="0" applyNumberFormat="1" applyFont="1" applyFill="1" applyBorder="1" applyAlignment="1">
      <alignment horizontal="left" wrapText="1"/>
    </xf>
    <xf numFmtId="3" fontId="1" fillId="8" borderId="3" xfId="0" applyNumberFormat="1" applyFont="1" applyFill="1" applyBorder="1" applyAlignment="1">
      <alignment horizontal="left" wrapText="1"/>
    </xf>
    <xf numFmtId="3" fontId="1" fillId="4" borderId="5" xfId="15" applyNumberFormat="1" applyFont="1" applyFill="1" applyBorder="1" applyAlignment="1" applyProtection="1">
      <alignment horizontal="center" vertical="top" wrapText="1"/>
      <protection/>
    </xf>
    <xf numFmtId="3" fontId="1" fillId="4" borderId="9" xfId="15" applyNumberFormat="1" applyFont="1" applyFill="1" applyBorder="1" applyAlignment="1" applyProtection="1">
      <alignment horizontal="center" vertical="top" wrapText="1"/>
      <protection/>
    </xf>
    <xf numFmtId="3" fontId="1" fillId="4" borderId="56" xfId="15" applyNumberFormat="1" applyFont="1" applyFill="1" applyBorder="1" applyAlignment="1" applyProtection="1">
      <alignment horizontal="center" vertical="top" wrapText="1"/>
      <protection/>
    </xf>
    <xf numFmtId="3" fontId="1" fillId="4" borderId="45" xfId="15" applyNumberFormat="1" applyFont="1" applyFill="1" applyBorder="1" applyAlignment="1" applyProtection="1">
      <alignment horizontal="center" vertical="top" wrapText="1"/>
      <protection/>
    </xf>
    <xf numFmtId="0" fontId="0" fillId="0" borderId="57" xfId="0" applyFont="1" applyFill="1" applyBorder="1" applyAlignment="1">
      <alignment horizontal="left" vertical="top" wrapText="1"/>
    </xf>
    <xf numFmtId="3" fontId="1" fillId="8" borderId="13" xfId="0" applyNumberFormat="1" applyFont="1" applyFill="1" applyBorder="1" applyAlignment="1">
      <alignment horizontal="left" wrapText="1"/>
    </xf>
    <xf numFmtId="0" fontId="1" fillId="4" borderId="55" xfId="0" applyFont="1" applyFill="1" applyBorder="1" applyAlignment="1">
      <alignment horizontal="center" vertical="top" wrapText="1"/>
    </xf>
    <xf numFmtId="0" fontId="44" fillId="0" borderId="1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44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3" fontId="24" fillId="0" borderId="1" xfId="0" applyNumberFormat="1" applyFont="1" applyBorder="1" applyAlignment="1">
      <alignment horizontal="right"/>
    </xf>
    <xf numFmtId="3" fontId="24" fillId="0" borderId="1" xfId="15" applyNumberFormat="1" applyFont="1" applyFill="1" applyBorder="1" applyAlignment="1" applyProtection="1">
      <alignment horizontal="center"/>
      <protection/>
    </xf>
    <xf numFmtId="0" fontId="24" fillId="0" borderId="1" xfId="0" applyFont="1" applyBorder="1" applyAlignment="1">
      <alignment horizontal="left" wrapText="1"/>
    </xf>
    <xf numFmtId="3" fontId="24" fillId="0" borderId="1" xfId="15" applyNumberFormat="1" applyFont="1" applyFill="1" applyBorder="1" applyAlignment="1" applyProtection="1">
      <alignment horizontal="right"/>
      <protection/>
    </xf>
    <xf numFmtId="0" fontId="24" fillId="0" borderId="9" xfId="0" applyFont="1" applyBorder="1" applyAlignment="1">
      <alignment horizontal="left" vertical="top" wrapText="1"/>
    </xf>
    <xf numFmtId="3" fontId="24" fillId="0" borderId="9" xfId="15" applyNumberFormat="1" applyFont="1" applyFill="1" applyBorder="1" applyAlignment="1" applyProtection="1">
      <alignment horizontal="right" vertical="top" wrapText="1"/>
      <protection/>
    </xf>
    <xf numFmtId="3" fontId="24" fillId="0" borderId="9" xfId="0" applyNumberFormat="1" applyFont="1" applyBorder="1" applyAlignment="1">
      <alignment horizontal="right" vertical="top" wrapText="1"/>
    </xf>
    <xf numFmtId="3" fontId="24" fillId="0" borderId="9" xfId="15" applyNumberFormat="1" applyFont="1" applyFill="1" applyBorder="1" applyAlignment="1" applyProtection="1">
      <alignment horizontal="center" vertical="top" wrapText="1"/>
      <protection/>
    </xf>
    <xf numFmtId="0" fontId="24" fillId="0" borderId="1" xfId="0" applyFont="1" applyFill="1" applyBorder="1" applyAlignment="1">
      <alignment horizontal="left" vertical="top" wrapText="1"/>
    </xf>
    <xf numFmtId="0" fontId="24" fillId="0" borderId="13" xfId="27" applyFont="1" applyBorder="1" applyAlignment="1">
      <alignment horizontal="left" wrapText="1"/>
      <protection/>
    </xf>
    <xf numFmtId="3" fontId="24" fillId="0" borderId="1" xfId="27" applyNumberFormat="1" applyFont="1" applyBorder="1" applyAlignment="1">
      <alignment horizontal="right"/>
      <protection/>
    </xf>
    <xf numFmtId="0" fontId="24" fillId="0" borderId="9" xfId="0" applyFont="1" applyBorder="1" applyAlignment="1">
      <alignment/>
    </xf>
    <xf numFmtId="0" fontId="24" fillId="0" borderId="2" xfId="0" applyFont="1" applyFill="1" applyBorder="1" applyAlignment="1">
      <alignment horizontal="left" wrapText="1"/>
    </xf>
    <xf numFmtId="3" fontId="24" fillId="2" borderId="1" xfId="0" applyNumberFormat="1" applyFont="1" applyFill="1" applyBorder="1" applyAlignment="1">
      <alignment/>
    </xf>
    <xf numFmtId="0" fontId="24" fillId="0" borderId="1" xfId="0" applyFont="1" applyBorder="1" applyAlignment="1">
      <alignment horizontal="left" vertical="center" wrapText="1"/>
    </xf>
    <xf numFmtId="3" fontId="24" fillId="0" borderId="1" xfId="0" applyNumberFormat="1" applyFont="1" applyBorder="1" applyAlignment="1">
      <alignment horizontal="right" vertical="center"/>
    </xf>
    <xf numFmtId="3" fontId="24" fillId="0" borderId="1" xfId="0" applyNumberFormat="1" applyFont="1" applyFill="1" applyBorder="1" applyAlignment="1">
      <alignment horizontal="right" vertical="center"/>
    </xf>
    <xf numFmtId="0" fontId="1" fillId="8" borderId="1" xfId="0" applyFont="1" applyFill="1" applyBorder="1" applyAlignment="1">
      <alignment wrapText="1"/>
    </xf>
    <xf numFmtId="0" fontId="1" fillId="4" borderId="1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3" fontId="24" fillId="0" borderId="1" xfId="15" applyNumberFormat="1" applyFont="1" applyFill="1" applyBorder="1" applyAlignment="1" applyProtection="1">
      <alignment horizontal="center" vertical="center"/>
      <protection/>
    </xf>
    <xf numFmtId="0" fontId="24" fillId="0" borderId="1" xfId="0" applyFont="1" applyBorder="1" applyAlignment="1">
      <alignment horizontal="left" vertical="top"/>
    </xf>
    <xf numFmtId="3" fontId="24" fillId="0" borderId="1" xfId="15" applyNumberFormat="1" applyFont="1" applyFill="1" applyBorder="1" applyAlignment="1" applyProtection="1">
      <alignment horizontal="right" wrapText="1"/>
      <protection/>
    </xf>
    <xf numFmtId="3" fontId="24" fillId="0" borderId="2" xfId="0" applyNumberFormat="1" applyFont="1" applyBorder="1" applyAlignment="1">
      <alignment horizontal="right" wrapText="1"/>
    </xf>
    <xf numFmtId="3" fontId="24" fillId="0" borderId="1" xfId="15" applyNumberFormat="1" applyFont="1" applyFill="1" applyBorder="1" applyAlignment="1" applyProtection="1">
      <alignment horizontal="center" wrapText="1"/>
      <protection/>
    </xf>
    <xf numFmtId="0" fontId="38" fillId="0" borderId="3" xfId="0" applyFont="1" applyFill="1" applyBorder="1" applyAlignment="1">
      <alignment horizontal="left" wrapText="1"/>
    </xf>
    <xf numFmtId="3" fontId="38" fillId="0" borderId="1" xfId="15" applyNumberFormat="1" applyFont="1" applyFill="1" applyBorder="1" applyAlignment="1" applyProtection="1">
      <alignment horizontal="right" wrapText="1"/>
      <protection/>
    </xf>
    <xf numFmtId="3" fontId="38" fillId="0" borderId="1" xfId="0" applyNumberFormat="1" applyFont="1" applyBorder="1" applyAlignment="1">
      <alignment horizontal="right" wrapText="1"/>
    </xf>
    <xf numFmtId="3" fontId="38" fillId="0" borderId="1" xfId="15" applyNumberFormat="1" applyFont="1" applyFill="1" applyBorder="1" applyAlignment="1" applyProtection="1">
      <alignment horizontal="center" wrapText="1"/>
      <protection/>
    </xf>
    <xf numFmtId="0" fontId="44" fillId="0" borderId="9" xfId="0" applyFont="1" applyBorder="1" applyAlignment="1">
      <alignment vertical="top"/>
    </xf>
    <xf numFmtId="0" fontId="44" fillId="0" borderId="2" xfId="0" applyFont="1" applyFill="1" applyBorder="1" applyAlignment="1">
      <alignment horizontal="left" vertical="top" wrapText="1"/>
    </xf>
    <xf numFmtId="3" fontId="44" fillId="0" borderId="1" xfId="15" applyNumberFormat="1" applyFont="1" applyFill="1" applyBorder="1" applyAlignment="1" applyProtection="1">
      <alignment horizontal="right" vertical="top" wrapText="1"/>
      <protection/>
    </xf>
    <xf numFmtId="3" fontId="44" fillId="0" borderId="1" xfId="0" applyNumberFormat="1" applyFont="1" applyFill="1" applyBorder="1" applyAlignment="1">
      <alignment horizontal="right" vertical="top" wrapText="1"/>
    </xf>
    <xf numFmtId="3" fontId="44" fillId="0" borderId="1" xfId="15" applyNumberFormat="1" applyFont="1" applyFill="1" applyBorder="1" applyAlignment="1" applyProtection="1">
      <alignment horizontal="center" vertical="top" wrapText="1"/>
      <protection/>
    </xf>
    <xf numFmtId="0" fontId="44" fillId="0" borderId="1" xfId="0" applyFont="1" applyFill="1" applyBorder="1" applyAlignment="1">
      <alignment horizontal="left" vertical="top" wrapText="1"/>
    </xf>
    <xf numFmtId="3" fontId="44" fillId="0" borderId="15" xfId="15" applyNumberFormat="1" applyFont="1" applyFill="1" applyBorder="1" applyAlignment="1" applyProtection="1">
      <alignment horizontal="right" vertical="top" wrapText="1"/>
      <protection/>
    </xf>
    <xf numFmtId="3" fontId="44" fillId="0" borderId="7" xfId="0" applyNumberFormat="1" applyFont="1" applyFill="1" applyBorder="1" applyAlignment="1">
      <alignment horizontal="right" vertical="top" wrapText="1"/>
    </xf>
    <xf numFmtId="3" fontId="44" fillId="0" borderId="7" xfId="15" applyNumberFormat="1" applyFont="1" applyFill="1" applyBorder="1" applyAlignment="1" applyProtection="1">
      <alignment horizontal="center" vertical="top" wrapText="1"/>
      <protection/>
    </xf>
    <xf numFmtId="3" fontId="44" fillId="0" borderId="3" xfId="15" applyNumberFormat="1" applyFont="1" applyFill="1" applyBorder="1" applyAlignment="1" applyProtection="1">
      <alignment horizontal="right" vertical="top" wrapText="1"/>
      <protection/>
    </xf>
    <xf numFmtId="0" fontId="45" fillId="0" borderId="1" xfId="0" applyFont="1" applyBorder="1" applyAlignment="1">
      <alignment horizontal="left" vertical="top" wrapText="1"/>
    </xf>
    <xf numFmtId="0" fontId="44" fillId="0" borderId="1" xfId="0" applyFont="1" applyBorder="1" applyAlignment="1">
      <alignment horizontal="left" vertical="top" wrapText="1"/>
    </xf>
    <xf numFmtId="3" fontId="44" fillId="0" borderId="1" xfId="0" applyNumberFormat="1" applyFont="1" applyBorder="1" applyAlignment="1">
      <alignment horizontal="right" vertical="top" wrapText="1"/>
    </xf>
    <xf numFmtId="0" fontId="44" fillId="0" borderId="1" xfId="0" applyFont="1" applyBorder="1" applyAlignment="1">
      <alignment horizontal="left" wrapText="1"/>
    </xf>
    <xf numFmtId="3" fontId="44" fillId="0" borderId="1" xfId="15" applyNumberFormat="1" applyFont="1" applyFill="1" applyBorder="1" applyAlignment="1" applyProtection="1">
      <alignment horizontal="right" wrapText="1"/>
      <protection/>
    </xf>
    <xf numFmtId="3" fontId="44" fillId="0" borderId="1" xfId="0" applyNumberFormat="1" applyFont="1" applyBorder="1" applyAlignment="1">
      <alignment horizontal="right" wrapText="1"/>
    </xf>
    <xf numFmtId="3" fontId="44" fillId="0" borderId="1" xfId="15" applyNumberFormat="1" applyFont="1" applyFill="1" applyBorder="1" applyAlignment="1" applyProtection="1">
      <alignment horizontal="center" wrapText="1"/>
      <protection/>
    </xf>
    <xf numFmtId="0" fontId="44" fillId="0" borderId="1" xfId="0" applyFont="1" applyFill="1" applyBorder="1" applyAlignment="1">
      <alignment horizontal="left" wrapText="1"/>
    </xf>
    <xf numFmtId="3" fontId="44" fillId="0" borderId="1" xfId="0" applyNumberFormat="1" applyFont="1" applyFill="1" applyBorder="1" applyAlignment="1">
      <alignment horizontal="right" wrapText="1"/>
    </xf>
    <xf numFmtId="0" fontId="44" fillId="0" borderId="9" xfId="0" applyFont="1" applyBorder="1" applyAlignment="1">
      <alignment horizontal="left" wrapText="1"/>
    </xf>
    <xf numFmtId="3" fontId="44" fillId="0" borderId="9" xfId="15" applyNumberFormat="1" applyFont="1" applyFill="1" applyBorder="1" applyAlignment="1" applyProtection="1">
      <alignment horizontal="right" wrapText="1"/>
      <protection/>
    </xf>
    <xf numFmtId="3" fontId="44" fillId="0" borderId="9" xfId="0" applyNumberFormat="1" applyFont="1" applyBorder="1" applyAlignment="1">
      <alignment horizontal="right" wrapText="1"/>
    </xf>
    <xf numFmtId="3" fontId="44" fillId="0" borderId="9" xfId="15" applyNumberFormat="1" applyFont="1" applyFill="1" applyBorder="1" applyAlignment="1" applyProtection="1">
      <alignment horizontal="center" wrapText="1"/>
      <protection/>
    </xf>
    <xf numFmtId="0" fontId="44" fillId="0" borderId="1" xfId="27" applyFont="1" applyFill="1" applyBorder="1" applyAlignment="1">
      <alignment horizontal="left" wrapText="1"/>
      <protection/>
    </xf>
    <xf numFmtId="0" fontId="44" fillId="0" borderId="5" xfId="27" applyFont="1" applyFill="1" applyBorder="1" applyAlignment="1">
      <alignment horizontal="left" wrapText="1"/>
      <protection/>
    </xf>
    <xf numFmtId="3" fontId="44" fillId="0" borderId="5" xfId="27" applyNumberFormat="1" applyFont="1" applyFill="1" applyBorder="1" applyAlignment="1">
      <alignment horizontal="right" wrapText="1"/>
      <protection/>
    </xf>
    <xf numFmtId="3" fontId="44" fillId="0" borderId="5" xfId="15" applyNumberFormat="1" applyFont="1" applyFill="1" applyBorder="1" applyAlignment="1" applyProtection="1">
      <alignment horizontal="center" wrapText="1"/>
      <protection/>
    </xf>
    <xf numFmtId="0" fontId="38" fillId="0" borderId="1" xfId="0" applyFont="1" applyBorder="1" applyAlignment="1">
      <alignment horizontal="left" vertical="top" wrapText="1"/>
    </xf>
    <xf numFmtId="3" fontId="38" fillId="0" borderId="1" xfId="15" applyNumberFormat="1" applyFont="1" applyFill="1" applyBorder="1" applyAlignment="1" applyProtection="1">
      <alignment horizontal="right" vertical="top" wrapText="1"/>
      <protection/>
    </xf>
    <xf numFmtId="3" fontId="38" fillId="0" borderId="1" xfId="0" applyNumberFormat="1" applyFont="1" applyBorder="1" applyAlignment="1">
      <alignment horizontal="right" vertical="top" wrapText="1"/>
    </xf>
    <xf numFmtId="3" fontId="38" fillId="0" borderId="1" xfId="15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27" fillId="0" borderId="0" xfId="26" applyNumberFormat="1" applyFont="1" applyFill="1" applyBorder="1" applyAlignment="1" applyProtection="1">
      <alignment/>
      <protection/>
    </xf>
    <xf numFmtId="164" fontId="44" fillId="0" borderId="1" xfId="15" applyFont="1" applyFill="1" applyBorder="1" applyAlignment="1" applyProtection="1">
      <alignment/>
      <protection/>
    </xf>
    <xf numFmtId="0" fontId="38" fillId="0" borderId="1" xfId="0" applyFont="1" applyBorder="1" applyAlignment="1">
      <alignment horizontal="justify" vertical="top"/>
    </xf>
    <xf numFmtId="0" fontId="38" fillId="2" borderId="1" xfId="0" applyFont="1" applyFill="1" applyBorder="1" applyAlignment="1">
      <alignment vertical="top"/>
    </xf>
    <xf numFmtId="164" fontId="38" fillId="0" borderId="1" xfId="15" applyFont="1" applyFill="1" applyBorder="1" applyAlignment="1" applyProtection="1">
      <alignment vertical="top"/>
      <protection/>
    </xf>
    <xf numFmtId="0" fontId="38" fillId="0" borderId="1" xfId="27" applyFont="1" applyFill="1" applyBorder="1" applyAlignment="1">
      <alignment horizontal="left" wrapText="1"/>
      <protection/>
    </xf>
    <xf numFmtId="3" fontId="38" fillId="0" borderId="1" xfId="27" applyNumberFormat="1" applyFont="1" applyFill="1" applyBorder="1" applyAlignment="1">
      <alignment horizontal="center" wrapText="1"/>
      <protection/>
    </xf>
    <xf numFmtId="3" fontId="38" fillId="0" borderId="2" xfId="27" applyNumberFormat="1" applyFont="1" applyFill="1" applyBorder="1" applyAlignment="1">
      <alignment horizontal="center" wrapText="1"/>
      <protection/>
    </xf>
    <xf numFmtId="3" fontId="38" fillId="0" borderId="32" xfId="15" applyNumberFormat="1" applyFont="1" applyFill="1" applyBorder="1" applyAlignment="1" applyProtection="1">
      <alignment horizontal="right" wrapText="1"/>
      <protection/>
    </xf>
    <xf numFmtId="0" fontId="38" fillId="0" borderId="1" xfId="0" applyFont="1" applyFill="1" applyBorder="1" applyAlignment="1">
      <alignment horizontal="left" wrapText="1"/>
    </xf>
    <xf numFmtId="3" fontId="38" fillId="0" borderId="1" xfId="0" applyNumberFormat="1" applyFont="1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wrapText="1"/>
    </xf>
    <xf numFmtId="3" fontId="38" fillId="0" borderId="9" xfId="0" applyNumberFormat="1" applyFont="1" applyFill="1" applyBorder="1" applyAlignment="1">
      <alignment horizontal="center" wrapText="1"/>
    </xf>
    <xf numFmtId="3" fontId="38" fillId="0" borderId="35" xfId="0" applyNumberFormat="1" applyFont="1" applyFill="1" applyBorder="1" applyAlignment="1">
      <alignment horizontal="right" wrapText="1"/>
    </xf>
    <xf numFmtId="0" fontId="38" fillId="0" borderId="36" xfId="0" applyFont="1" applyBorder="1" applyAlignment="1">
      <alignment horizontal="left" vertical="top" wrapText="1"/>
    </xf>
    <xf numFmtId="0" fontId="38" fillId="0" borderId="1" xfId="27" applyFont="1" applyFill="1" applyBorder="1" applyAlignment="1">
      <alignment horizontal="left" vertical="center" wrapText="1"/>
      <protection/>
    </xf>
    <xf numFmtId="3" fontId="38" fillId="0" borderId="1" xfId="27" applyNumberFormat="1" applyFont="1" applyFill="1" applyBorder="1" applyAlignment="1">
      <alignment horizontal="center" vertical="center" wrapText="1"/>
      <protection/>
    </xf>
    <xf numFmtId="3" fontId="38" fillId="0" borderId="1" xfId="0" applyNumberFormat="1" applyFont="1" applyFill="1" applyBorder="1" applyAlignment="1">
      <alignment horizontal="center" wrapText="1"/>
    </xf>
    <xf numFmtId="3" fontId="38" fillId="0" borderId="32" xfId="0" applyNumberFormat="1" applyFont="1" applyFill="1" applyBorder="1" applyAlignment="1">
      <alignment horizontal="right" wrapText="1"/>
    </xf>
    <xf numFmtId="0" fontId="38" fillId="0" borderId="3" xfId="0" applyFont="1" applyFill="1" applyBorder="1" applyAlignment="1">
      <alignment horizontal="left" vertical="top" wrapText="1"/>
    </xf>
    <xf numFmtId="3" fontId="3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3" fontId="38" fillId="0" borderId="2" xfId="0" applyNumberFormat="1" applyFont="1" applyFill="1" applyBorder="1" applyAlignment="1">
      <alignment horizontal="center" wrapText="1"/>
    </xf>
    <xf numFmtId="0" fontId="38" fillId="0" borderId="1" xfId="0" applyFont="1" applyBorder="1" applyAlignment="1">
      <alignment horizontal="left" wrapText="1"/>
    </xf>
    <xf numFmtId="3" fontId="38" fillId="0" borderId="1" xfId="15" applyNumberFormat="1" applyFont="1" applyFill="1" applyBorder="1" applyAlignment="1" applyProtection="1">
      <alignment horizontal="center" vertical="center" wrapText="1"/>
      <protection/>
    </xf>
    <xf numFmtId="3" fontId="38" fillId="0" borderId="2" xfId="15" applyNumberFormat="1" applyFont="1" applyFill="1" applyBorder="1" applyAlignment="1" applyProtection="1">
      <alignment horizontal="center" wrapText="1"/>
      <protection/>
    </xf>
    <xf numFmtId="3" fontId="38" fillId="0" borderId="1" xfId="0" applyNumberFormat="1" applyFont="1" applyFill="1" applyBorder="1" applyAlignment="1">
      <alignment horizontal="right" wrapText="1"/>
    </xf>
    <xf numFmtId="3" fontId="44" fillId="0" borderId="1" xfId="0" applyNumberFormat="1" applyFont="1" applyBorder="1" applyAlignment="1">
      <alignment horizontal="center" vertical="center" wrapText="1"/>
    </xf>
    <xf numFmtId="3" fontId="44" fillId="0" borderId="1" xfId="15" applyNumberFormat="1" applyFont="1" applyFill="1" applyBorder="1" applyAlignment="1" applyProtection="1">
      <alignment horizontal="center" vertical="center" wrapText="1"/>
      <protection/>
    </xf>
    <xf numFmtId="3" fontId="44" fillId="0" borderId="2" xfId="15" applyNumberFormat="1" applyFont="1" applyFill="1" applyBorder="1" applyAlignment="1" applyProtection="1">
      <alignment horizontal="center" wrapText="1"/>
      <protection/>
    </xf>
    <xf numFmtId="3" fontId="44" fillId="0" borderId="1" xfId="0" applyNumberFormat="1" applyFont="1" applyFill="1" applyBorder="1" applyAlignment="1">
      <alignment horizontal="center" wrapText="1"/>
    </xf>
    <xf numFmtId="0" fontId="44" fillId="0" borderId="1" xfId="27" applyFont="1" applyFill="1" applyBorder="1" applyAlignment="1">
      <alignment horizontal="left" vertical="center" wrapText="1"/>
      <protection/>
    </xf>
    <xf numFmtId="3" fontId="44" fillId="0" borderId="1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top" wrapText="1"/>
    </xf>
    <xf numFmtId="3" fontId="38" fillId="0" borderId="9" xfId="15" applyNumberFormat="1" applyFont="1" applyFill="1" applyBorder="1" applyAlignment="1" applyProtection="1">
      <alignment horizontal="center" vertical="center" wrapText="1"/>
      <protection/>
    </xf>
    <xf numFmtId="3" fontId="38" fillId="0" borderId="11" xfId="0" applyNumberFormat="1" applyFont="1" applyFill="1" applyBorder="1" applyAlignment="1">
      <alignment horizontal="center" wrapText="1"/>
    </xf>
    <xf numFmtId="3" fontId="38" fillId="0" borderId="9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vertical="top"/>
    </xf>
    <xf numFmtId="0" fontId="1" fillId="0" borderId="0" xfId="26" applyNumberFormat="1" applyFont="1" applyFill="1" applyBorder="1" applyAlignment="1" applyProtection="1">
      <alignment/>
      <protection/>
    </xf>
    <xf numFmtId="0" fontId="0" fillId="0" borderId="1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167" fontId="1" fillId="8" borderId="31" xfId="15" applyNumberFormat="1" applyFont="1" applyFill="1" applyBorder="1" applyAlignment="1" applyProtection="1">
      <alignment horizontal="left" vertical="top" wrapText="1"/>
      <protection/>
    </xf>
    <xf numFmtId="164" fontId="1" fillId="4" borderId="24" xfId="15" applyFont="1" applyFill="1" applyBorder="1" applyAlignment="1" applyProtection="1">
      <alignment horizontal="center" vertical="top" wrapText="1"/>
      <protection/>
    </xf>
    <xf numFmtId="0" fontId="0" fillId="0" borderId="24" xfId="0" applyFont="1" applyBorder="1" applyAlignment="1">
      <alignment horizontal="left" vertical="top" wrapText="1"/>
    </xf>
    <xf numFmtId="164" fontId="1" fillId="4" borderId="5" xfId="15" applyFont="1" applyFill="1" applyBorder="1" applyAlignment="1" applyProtection="1">
      <alignment horizontal="center" vertical="top" wrapText="1"/>
      <protection/>
    </xf>
    <xf numFmtId="167" fontId="0" fillId="0" borderId="0" xfId="15" applyNumberFormat="1" applyFont="1" applyFill="1" applyBorder="1" applyAlignment="1" applyProtection="1">
      <alignment vertical="top" wrapText="1"/>
      <protection/>
    </xf>
    <xf numFmtId="164" fontId="1" fillId="4" borderId="55" xfId="15" applyFont="1" applyFill="1" applyBorder="1" applyAlignment="1" applyProtection="1">
      <alignment horizontal="center" vertical="top" wrapText="1"/>
      <protection/>
    </xf>
    <xf numFmtId="167" fontId="16" fillId="9" borderId="1" xfId="15" applyNumberFormat="1" applyFont="1" applyFill="1" applyBorder="1" applyAlignment="1" applyProtection="1">
      <alignment horizontal="left" wrapText="1"/>
      <protection/>
    </xf>
    <xf numFmtId="167" fontId="1" fillId="8" borderId="1" xfId="15" applyNumberFormat="1" applyFont="1" applyFill="1" applyBorder="1" applyAlignment="1" applyProtection="1">
      <alignment vertical="top" wrapText="1"/>
      <protection/>
    </xf>
    <xf numFmtId="167" fontId="1" fillId="8" borderId="6" xfId="15" applyNumberFormat="1" applyFont="1" applyFill="1" applyBorder="1" applyAlignment="1" applyProtection="1">
      <alignment horizontal="left" vertical="top" wrapText="1"/>
      <protection/>
    </xf>
    <xf numFmtId="167" fontId="1" fillId="8" borderId="3" xfId="15" applyNumberFormat="1" applyFont="1" applyFill="1" applyBorder="1" applyAlignment="1" applyProtection="1">
      <alignment horizontal="left" vertical="top" wrapText="1"/>
      <protection/>
    </xf>
    <xf numFmtId="167" fontId="1" fillId="8" borderId="4" xfId="15" applyNumberFormat="1" applyFont="1" applyFill="1" applyBorder="1" applyAlignment="1" applyProtection="1">
      <alignment horizontal="left" vertical="top" wrapText="1"/>
      <protection/>
    </xf>
    <xf numFmtId="167" fontId="1" fillId="8" borderId="10" xfId="15" applyNumberFormat="1" applyFont="1" applyFill="1" applyBorder="1" applyAlignment="1" applyProtection="1">
      <alignment horizontal="left" vertical="top" wrapText="1"/>
      <protection/>
    </xf>
    <xf numFmtId="3" fontId="1" fillId="4" borderId="24" xfId="15" applyNumberFormat="1" applyFont="1" applyFill="1" applyBorder="1" applyAlignment="1" applyProtection="1">
      <alignment horizontal="center" vertical="top" wrapText="1"/>
      <protection/>
    </xf>
    <xf numFmtId="0" fontId="1" fillId="4" borderId="52" xfId="0" applyFont="1" applyFill="1" applyBorder="1" applyAlignment="1">
      <alignment horizontal="center" vertical="top" wrapText="1"/>
    </xf>
    <xf numFmtId="0" fontId="1" fillId="4" borderId="35" xfId="0" applyFont="1" applyFill="1" applyBorder="1" applyAlignment="1">
      <alignment horizontal="center" vertical="top" wrapText="1"/>
    </xf>
    <xf numFmtId="164" fontId="1" fillId="4" borderId="7" xfId="15" applyFont="1" applyFill="1" applyBorder="1" applyAlignment="1" applyProtection="1">
      <alignment horizontal="center" vertical="top" wrapText="1"/>
      <protection/>
    </xf>
    <xf numFmtId="167" fontId="1" fillId="8" borderId="2" xfId="15" applyNumberFormat="1" applyFont="1" applyFill="1" applyBorder="1" applyAlignment="1" applyProtection="1">
      <alignment vertical="top" wrapText="1"/>
      <protection/>
    </xf>
    <xf numFmtId="164" fontId="1" fillId="4" borderId="9" xfId="15" applyFont="1" applyFill="1" applyBorder="1" applyAlignment="1" applyProtection="1">
      <alignment horizontal="center" vertical="top" wrapText="1"/>
      <protection/>
    </xf>
    <xf numFmtId="3" fontId="1" fillId="4" borderId="1" xfId="15" applyNumberFormat="1" applyFont="1" applyFill="1" applyBorder="1" applyAlignment="1" applyProtection="1">
      <alignment horizontal="center" vertical="top" wrapText="1"/>
      <protection/>
    </xf>
    <xf numFmtId="167" fontId="20" fillId="0" borderId="0" xfId="15" applyNumberFormat="1" applyFont="1" applyFill="1" applyBorder="1" applyAlignment="1" applyProtection="1">
      <alignment vertical="top" wrapText="1"/>
      <protection/>
    </xf>
    <xf numFmtId="167" fontId="16" fillId="9" borderId="5" xfId="15" applyNumberFormat="1" applyFont="1" applyFill="1" applyBorder="1" applyAlignment="1" applyProtection="1">
      <alignment horizontal="left" wrapText="1"/>
      <protection/>
    </xf>
    <xf numFmtId="3" fontId="1" fillId="8" borderId="1" xfId="0" applyNumberFormat="1" applyFont="1" applyFill="1" applyBorder="1" applyAlignment="1">
      <alignment wrapText="1"/>
    </xf>
    <xf numFmtId="0" fontId="0" fillId="0" borderId="2" xfId="0" applyFont="1" applyFill="1" applyBorder="1" applyAlignment="1">
      <alignment vertical="top" wrapText="1"/>
    </xf>
    <xf numFmtId="0" fontId="16" fillId="9" borderId="59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3" fontId="1" fillId="0" borderId="0" xfId="15" applyNumberFormat="1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left" vertical="top"/>
    </xf>
    <xf numFmtId="0" fontId="0" fillId="0" borderId="33" xfId="0" applyFont="1" applyFill="1" applyBorder="1" applyAlignment="1">
      <alignment horizontal="left" vertical="top"/>
    </xf>
    <xf numFmtId="0" fontId="0" fillId="0" borderId="34" xfId="0" applyFont="1" applyFill="1" applyBorder="1" applyAlignment="1">
      <alignment horizontal="left" vertical="top"/>
    </xf>
    <xf numFmtId="0" fontId="0" fillId="0" borderId="37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37" xfId="0" applyFill="1" applyBorder="1" applyAlignment="1">
      <alignment horizontal="center" vertical="top"/>
    </xf>
    <xf numFmtId="0" fontId="0" fillId="0" borderId="33" xfId="0" applyFill="1" applyBorder="1" applyAlignment="1">
      <alignment horizontal="center" vertical="top"/>
    </xf>
    <xf numFmtId="0" fontId="0" fillId="0" borderId="49" xfId="0" applyBorder="1" applyAlignment="1">
      <alignment/>
    </xf>
    <xf numFmtId="3" fontId="1" fillId="0" borderId="0" xfId="20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top"/>
    </xf>
    <xf numFmtId="0" fontId="42" fillId="10" borderId="1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42" fillId="10" borderId="59" xfId="0" applyFont="1" applyFill="1" applyBorder="1" applyAlignment="1">
      <alignment horizontal="left" wrapText="1"/>
    </xf>
    <xf numFmtId="0" fontId="1" fillId="2" borderId="60" xfId="0" applyFont="1" applyFill="1" applyBorder="1" applyAlignment="1">
      <alignment horizontal="left" vertical="top" wrapText="1"/>
    </xf>
    <xf numFmtId="0" fontId="38" fillId="0" borderId="9" xfId="0" applyFont="1" applyFill="1" applyBorder="1" applyAlignment="1">
      <alignment horizontal="left" wrapText="1"/>
    </xf>
    <xf numFmtId="3" fontId="38" fillId="0" borderId="9" xfId="15" applyNumberFormat="1" applyFont="1" applyFill="1" applyBorder="1" applyAlignment="1" applyProtection="1">
      <alignment horizontal="center" wrapText="1"/>
      <protection/>
    </xf>
    <xf numFmtId="3" fontId="38" fillId="0" borderId="0" xfId="0" applyNumberFormat="1" applyFont="1" applyFill="1" applyBorder="1" applyAlignment="1">
      <alignment horizontal="center" vertical="top" wrapText="1"/>
    </xf>
    <xf numFmtId="3" fontId="38" fillId="0" borderId="9" xfId="15" applyNumberFormat="1" applyFont="1" applyFill="1" applyBorder="1" applyAlignment="1" applyProtection="1">
      <alignment horizontal="right" wrapText="1"/>
      <protection/>
    </xf>
    <xf numFmtId="0" fontId="38" fillId="0" borderId="9" xfId="0" applyFont="1" applyFill="1" applyBorder="1" applyAlignment="1">
      <alignment horizontal="left" vertical="top" wrapText="1"/>
    </xf>
    <xf numFmtId="3" fontId="38" fillId="0" borderId="9" xfId="0" applyNumberFormat="1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left" vertical="top" wrapText="1"/>
    </xf>
    <xf numFmtId="3" fontId="38" fillId="0" borderId="24" xfId="0" applyNumberFormat="1" applyFont="1" applyFill="1" applyBorder="1" applyAlignment="1">
      <alignment horizontal="center" vertical="center" wrapText="1"/>
    </xf>
    <xf numFmtId="3" fontId="38" fillId="0" borderId="24" xfId="0" applyNumberFormat="1" applyFont="1" applyFill="1" applyBorder="1" applyAlignment="1">
      <alignment horizontal="center" wrapText="1"/>
    </xf>
    <xf numFmtId="3" fontId="38" fillId="0" borderId="24" xfId="0" applyNumberFormat="1" applyFont="1" applyFill="1" applyBorder="1" applyAlignment="1">
      <alignment horizontal="right" wrapText="1"/>
    </xf>
    <xf numFmtId="0" fontId="38" fillId="0" borderId="1" xfId="0" applyFont="1" applyFill="1" applyBorder="1" applyAlignment="1">
      <alignment horizontal="left" vertical="top" wrapText="1"/>
    </xf>
    <xf numFmtId="3" fontId="44" fillId="0" borderId="0" xfId="0" applyNumberFormat="1" applyFont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wrapText="1"/>
    </xf>
    <xf numFmtId="0" fontId="38" fillId="0" borderId="3" xfId="0" applyFont="1" applyBorder="1" applyAlignment="1">
      <alignment horizontal="left" vertical="top" wrapText="1"/>
    </xf>
    <xf numFmtId="3" fontId="38" fillId="0" borderId="1" xfId="0" applyNumberFormat="1" applyFont="1" applyBorder="1" applyAlignment="1">
      <alignment horizontal="center" wrapText="1"/>
    </xf>
    <xf numFmtId="3" fontId="38" fillId="0" borderId="3" xfId="0" applyNumberFormat="1" applyFont="1" applyFill="1" applyBorder="1" applyAlignment="1">
      <alignment horizontal="center" wrapText="1"/>
    </xf>
    <xf numFmtId="3" fontId="38" fillId="0" borderId="3" xfId="0" applyNumberFormat="1" applyFont="1" applyFill="1" applyBorder="1" applyAlignment="1">
      <alignment horizontal="right" wrapText="1"/>
    </xf>
    <xf numFmtId="0" fontId="38" fillId="0" borderId="9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3" fontId="38" fillId="0" borderId="9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top" wrapText="1"/>
    </xf>
    <xf numFmtId="0" fontId="44" fillId="0" borderId="1" xfId="0" applyFont="1" applyBorder="1" applyAlignment="1">
      <alignment vertical="top" wrapText="1"/>
    </xf>
    <xf numFmtId="167" fontId="44" fillId="0" borderId="3" xfId="15" applyNumberFormat="1" applyFont="1" applyFill="1" applyBorder="1" applyAlignment="1" applyProtection="1">
      <alignment horizontal="center" vertical="top" wrapText="1"/>
      <protection/>
    </xf>
    <xf numFmtId="167" fontId="44" fillId="0" borderId="1" xfId="15" applyNumberFormat="1" applyFont="1" applyFill="1" applyBorder="1" applyAlignment="1" applyProtection="1">
      <alignment horizontal="center" vertical="top" wrapText="1"/>
      <protection/>
    </xf>
    <xf numFmtId="4" fontId="44" fillId="0" borderId="1" xfId="0" applyNumberFormat="1" applyFont="1" applyBorder="1" applyAlignment="1">
      <alignment horizontal="center" vertical="top" wrapText="1"/>
    </xf>
    <xf numFmtId="4" fontId="44" fillId="0" borderId="1" xfId="0" applyNumberFormat="1" applyFont="1" applyFill="1" applyBorder="1" applyAlignment="1">
      <alignment horizontal="center" vertical="top" wrapText="1"/>
    </xf>
    <xf numFmtId="3" fontId="44" fillId="0" borderId="1" xfId="0" applyNumberFormat="1" applyFont="1" applyFill="1" applyBorder="1" applyAlignment="1">
      <alignment horizontal="center" vertical="top" wrapText="1"/>
    </xf>
    <xf numFmtId="0" fontId="44" fillId="0" borderId="5" xfId="0" applyFont="1" applyFill="1" applyBorder="1" applyAlignment="1">
      <alignment vertical="top" wrapText="1"/>
    </xf>
    <xf numFmtId="167" fontId="44" fillId="0" borderId="10" xfId="15" applyNumberFormat="1" applyFont="1" applyFill="1" applyBorder="1" applyAlignment="1" applyProtection="1">
      <alignment horizontal="center" vertical="top" wrapText="1"/>
      <protection/>
    </xf>
    <xf numFmtId="167" fontId="44" fillId="0" borderId="5" xfId="15" applyNumberFormat="1" applyFont="1" applyFill="1" applyBorder="1" applyAlignment="1" applyProtection="1">
      <alignment horizontal="center" vertical="top" wrapText="1"/>
      <protection/>
    </xf>
    <xf numFmtId="4" fontId="44" fillId="0" borderId="5" xfId="0" applyNumberFormat="1" applyFont="1" applyBorder="1" applyAlignment="1">
      <alignment horizontal="center" vertical="top" wrapText="1"/>
    </xf>
    <xf numFmtId="4" fontId="44" fillId="0" borderId="5" xfId="0" applyNumberFormat="1" applyFont="1" applyFill="1" applyBorder="1" applyAlignment="1">
      <alignment horizontal="center" vertical="top" wrapText="1"/>
    </xf>
    <xf numFmtId="3" fontId="44" fillId="0" borderId="5" xfId="0" applyNumberFormat="1" applyFont="1" applyFill="1" applyBorder="1" applyAlignment="1">
      <alignment horizontal="center" vertical="top" wrapText="1"/>
    </xf>
    <xf numFmtId="0" fontId="44" fillId="0" borderId="24" xfId="0" applyFont="1" applyFill="1" applyBorder="1" applyAlignment="1">
      <alignment vertical="top" wrapText="1"/>
    </xf>
    <xf numFmtId="167" fontId="44" fillId="0" borderId="24" xfId="15" applyNumberFormat="1" applyFont="1" applyFill="1" applyBorder="1" applyAlignment="1" applyProtection="1">
      <alignment horizontal="center" wrapText="1"/>
      <protection/>
    </xf>
    <xf numFmtId="0" fontId="44" fillId="0" borderId="24" xfId="0" applyFont="1" applyBorder="1" applyAlignment="1">
      <alignment horizontal="center"/>
    </xf>
    <xf numFmtId="164" fontId="44" fillId="0" borderId="24" xfId="15" applyFont="1" applyFill="1" applyBorder="1" applyAlignment="1" applyProtection="1">
      <alignment horizontal="center"/>
      <protection/>
    </xf>
    <xf numFmtId="166" fontId="44" fillId="0" borderId="24" xfId="15" applyNumberFormat="1" applyFont="1" applyFill="1" applyBorder="1" applyAlignment="1" applyProtection="1">
      <alignment horizontal="center"/>
      <protection/>
    </xf>
    <xf numFmtId="0" fontId="44" fillId="0" borderId="1" xfId="0" applyFont="1" applyBorder="1" applyAlignment="1">
      <alignment horizontal="center"/>
    </xf>
    <xf numFmtId="164" fontId="44" fillId="0" borderId="2" xfId="15" applyFont="1" applyFill="1" applyBorder="1" applyAlignment="1" applyProtection="1">
      <alignment horizontal="center"/>
      <protection/>
    </xf>
    <xf numFmtId="0" fontId="44" fillId="0" borderId="1" xfId="0" applyFont="1" applyBorder="1" applyAlignment="1">
      <alignment horizontal="center" vertical="top"/>
    </xf>
    <xf numFmtId="164" fontId="44" fillId="0" borderId="3" xfId="15" applyFont="1" applyFill="1" applyBorder="1" applyAlignment="1" applyProtection="1">
      <alignment horizontal="center"/>
      <protection/>
    </xf>
    <xf numFmtId="0" fontId="38" fillId="0" borderId="1" xfId="0" applyFont="1" applyBorder="1" applyAlignment="1">
      <alignment vertical="top" wrapText="1"/>
    </xf>
    <xf numFmtId="167" fontId="38" fillId="0" borderId="1" xfId="15" applyNumberFormat="1" applyFont="1" applyFill="1" applyBorder="1" applyAlignment="1" applyProtection="1">
      <alignment horizontal="center" vertical="top" wrapText="1"/>
      <protection/>
    </xf>
    <xf numFmtId="4" fontId="38" fillId="0" borderId="1" xfId="0" applyNumberFormat="1" applyFont="1" applyBorder="1" applyAlignment="1">
      <alignment horizontal="center" vertical="top" wrapText="1"/>
    </xf>
    <xf numFmtId="4" fontId="38" fillId="0" borderId="1" xfId="0" applyNumberFormat="1" applyFont="1" applyFill="1" applyBorder="1" applyAlignment="1">
      <alignment horizontal="center" vertical="top" wrapText="1"/>
    </xf>
    <xf numFmtId="3" fontId="38" fillId="0" borderId="1" xfId="0" applyNumberFormat="1" applyFont="1" applyFill="1" applyBorder="1" applyAlignment="1">
      <alignment horizontal="center" vertical="top" wrapText="1"/>
    </xf>
    <xf numFmtId="0" fontId="38" fillId="0" borderId="1" xfId="0" applyFont="1" applyFill="1" applyBorder="1" applyAlignment="1">
      <alignment vertical="top" wrapText="1"/>
    </xf>
    <xf numFmtId="4" fontId="38" fillId="0" borderId="1" xfId="0" applyNumberFormat="1" applyFont="1" applyBorder="1" applyAlignment="1">
      <alignment horizontal="center" wrapText="1"/>
    </xf>
    <xf numFmtId="4" fontId="38" fillId="0" borderId="1" xfId="0" applyNumberFormat="1" applyFont="1" applyFill="1" applyBorder="1" applyAlignment="1">
      <alignment horizontal="center" wrapText="1"/>
    </xf>
    <xf numFmtId="1" fontId="38" fillId="0" borderId="1" xfId="0" applyNumberFormat="1" applyFont="1" applyFill="1" applyBorder="1" applyAlignment="1">
      <alignment horizontal="center" wrapText="1"/>
    </xf>
    <xf numFmtId="1" fontId="38" fillId="0" borderId="5" xfId="0" applyNumberFormat="1" applyFont="1" applyFill="1" applyBorder="1" applyAlignment="1">
      <alignment horizontal="center" wrapText="1"/>
    </xf>
    <xf numFmtId="3" fontId="38" fillId="0" borderId="5" xfId="0" applyNumberFormat="1" applyFont="1" applyFill="1" applyBorder="1" applyAlignment="1">
      <alignment horizontal="center" wrapText="1"/>
    </xf>
    <xf numFmtId="4" fontId="38" fillId="0" borderId="5" xfId="0" applyNumberFormat="1" applyFont="1" applyFill="1" applyBorder="1" applyAlignment="1">
      <alignment horizontal="center" wrapText="1"/>
    </xf>
    <xf numFmtId="0" fontId="38" fillId="0" borderId="2" xfId="0" applyFont="1" applyFill="1" applyBorder="1" applyAlignment="1">
      <alignment vertical="top" wrapText="1"/>
    </xf>
    <xf numFmtId="0" fontId="38" fillId="0" borderId="1" xfId="27" applyFont="1" applyFill="1" applyBorder="1" applyAlignment="1">
      <alignment horizontal="center" wrapText="1"/>
      <protection/>
    </xf>
    <xf numFmtId="0" fontId="38" fillId="0" borderId="3" xfId="27" applyFont="1" applyBorder="1" applyAlignment="1">
      <alignment horizontal="left" vertical="top" wrapText="1"/>
      <protection/>
    </xf>
    <xf numFmtId="166" fontId="38" fillId="0" borderId="3" xfId="17" applyNumberFormat="1" applyFont="1" applyFill="1" applyBorder="1" applyAlignment="1" applyProtection="1">
      <alignment horizontal="right" wrapText="1"/>
      <protection/>
    </xf>
    <xf numFmtId="0" fontId="38" fillId="0" borderId="1" xfId="0" applyFont="1" applyFill="1" applyBorder="1" applyAlignment="1">
      <alignment horizontal="right"/>
    </xf>
    <xf numFmtId="164" fontId="38" fillId="0" borderId="1" xfId="17" applyFont="1" applyFill="1" applyBorder="1" applyAlignment="1" applyProtection="1">
      <alignment horizontal="right" wrapText="1"/>
      <protection/>
    </xf>
    <xf numFmtId="4" fontId="38" fillId="0" borderId="1" xfId="0" applyNumberFormat="1" applyFont="1" applyFill="1" applyBorder="1" applyAlignment="1">
      <alignment horizontal="right" wrapText="1"/>
    </xf>
  </cellXfs>
  <cellStyles count="19">
    <cellStyle name="Normal" xfId="0"/>
    <cellStyle name="Comma" xfId="15"/>
    <cellStyle name="Comma [0]" xfId="16"/>
    <cellStyle name="Comma_Additional and Sold  Assets -10.09.09_for Sales Group" xfId="17"/>
    <cellStyle name="Comma_Additional and sold cars - 02.12.2010" xfId="18"/>
    <cellStyle name="Comma_CARS - 07.17.09 EXCOM_CARS - ADDITIONAL AND SOLD - SEPT18_2009_CARS - 12.7.09" xfId="19"/>
    <cellStyle name="Comma_CARS - TO SALES GROUP 7.31.09_CARS - 12.7.09" xfId="20"/>
    <cellStyle name="Comma_cars -2.23.2010" xfId="21"/>
    <cellStyle name="Comma_december 8" xfId="22"/>
    <cellStyle name="Comma_LUZON" xfId="23"/>
    <cellStyle name="Currency" xfId="24"/>
    <cellStyle name="Currency [0]" xfId="25"/>
    <cellStyle name="Hyperlink" xfId="26"/>
    <cellStyle name="Normal_Additional and Sold  Assets -10.09.09_for Sales Group" xfId="27"/>
    <cellStyle name="Normal_auto" xfId="28"/>
    <cellStyle name="Normal_CARS - 07.17.09 EXCOM_CARS - ADDITIONAL AND SOLD - SEPT18_2009_CARS - 12.7.09" xfId="29"/>
    <cellStyle name="Normal_Southville" xfId="30"/>
    <cellStyle name="Normal_Southville_NOVEMBER 2008 PRICE LIST - FOR AMG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CF305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2</xdr:col>
      <xdr:colOff>38100</xdr:colOff>
      <xdr:row>5</xdr:row>
      <xdr:rowOff>66675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l="11454"/>
        <a:stretch>
          <a:fillRect/>
        </a:stretch>
      </xdr:blipFill>
      <xdr:spPr>
        <a:xfrm>
          <a:off x="9525" y="352425"/>
          <a:ext cx="11144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2</xdr:col>
      <xdr:colOff>285750</xdr:colOff>
      <xdr:row>0</xdr:row>
      <xdr:rowOff>676275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"/>
          <a:ext cx="16573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38100</xdr:rowOff>
    </xdr:from>
    <xdr:to>
      <xdr:col>2</xdr:col>
      <xdr:colOff>314325</xdr:colOff>
      <xdr:row>0</xdr:row>
      <xdr:rowOff>704850</xdr:rowOff>
    </xdr:to>
    <xdr:pic>
      <xdr:nvPicPr>
        <xdr:cNvPr id="1" name="Graphic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16287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2</xdr:col>
      <xdr:colOff>152400</xdr:colOff>
      <xdr:row>0</xdr:row>
      <xdr:rowOff>752475</xdr:rowOff>
    </xdr:to>
    <xdr:pic>
      <xdr:nvPicPr>
        <xdr:cNvPr id="1" name="Graphic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15811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28575</xdr:rowOff>
    </xdr:from>
    <xdr:to>
      <xdr:col>2</xdr:col>
      <xdr:colOff>542925</xdr:colOff>
      <xdr:row>0</xdr:row>
      <xdr:rowOff>695325</xdr:rowOff>
    </xdr:to>
    <xdr:pic>
      <xdr:nvPicPr>
        <xdr:cNvPr id="1" name="Graphic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"/>
          <a:ext cx="17335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47625</xdr:rowOff>
    </xdr:from>
    <xdr:to>
      <xdr:col>2</xdr:col>
      <xdr:colOff>466725</xdr:colOff>
      <xdr:row>0</xdr:row>
      <xdr:rowOff>714375</xdr:rowOff>
    </xdr:to>
    <xdr:pic>
      <xdr:nvPicPr>
        <xdr:cNvPr id="1" name="Graphic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6383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47625</xdr:rowOff>
    </xdr:from>
    <xdr:to>
      <xdr:col>1</xdr:col>
      <xdr:colOff>1752600</xdr:colOff>
      <xdr:row>0</xdr:row>
      <xdr:rowOff>714375</xdr:rowOff>
    </xdr:to>
    <xdr:pic>
      <xdr:nvPicPr>
        <xdr:cNvPr id="1" name="Graphic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6478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66675</xdr:rowOff>
    </xdr:from>
    <xdr:to>
      <xdr:col>1</xdr:col>
      <xdr:colOff>1733550</xdr:colOff>
      <xdr:row>0</xdr:row>
      <xdr:rowOff>733425</xdr:rowOff>
    </xdr:to>
    <xdr:pic>
      <xdr:nvPicPr>
        <xdr:cNvPr id="1" name="Graphic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6478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19050</xdr:rowOff>
    </xdr:from>
    <xdr:to>
      <xdr:col>2</xdr:col>
      <xdr:colOff>895350</xdr:colOff>
      <xdr:row>4</xdr:row>
      <xdr:rowOff>142875</xdr:rowOff>
    </xdr:to>
    <xdr:pic>
      <xdr:nvPicPr>
        <xdr:cNvPr id="1" name="Graphic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"/>
          <a:ext cx="14478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arpecg\LOCALS~1\Temp\C.Notes.Data\My%20Documents\old%20doc%20carmina\EMAIL%20REFERENCES%20&amp;%20ATTACHMENTS\2010%20Additional%20&amp;%20Sold%20Assets\Additional%20&amp;%20Sold%20Assets%20-12.06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uzon"/>
    </sheetNames>
    <sheetDataSet>
      <sheetData sheetId="0">
        <row r="8">
          <cell r="L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85"/>
  <sheetViews>
    <sheetView view="pageBreakPreview" zoomScale="85" zoomScaleNormal="75" zoomScaleSheetLayoutView="85" workbookViewId="0" topLeftCell="A1">
      <selection activeCell="D7" sqref="D7"/>
    </sheetView>
  </sheetViews>
  <sheetFormatPr defaultColWidth="9.140625" defaultRowHeight="12.75"/>
  <cols>
    <col min="1" max="1" width="16.28125" style="1" customWidth="1"/>
    <col min="2" max="2" width="0" style="1" hidden="1" customWidth="1"/>
    <col min="3" max="3" width="22.57421875" style="1" customWidth="1"/>
    <col min="4" max="4" width="23.57421875" style="1" customWidth="1"/>
    <col min="5" max="5" width="18.28125" style="1" customWidth="1"/>
    <col min="6" max="6" width="12.28125" style="1" customWidth="1"/>
    <col min="7" max="7" width="12.140625" style="2" customWidth="1"/>
    <col min="8" max="12" width="0" style="1" hidden="1" customWidth="1"/>
    <col min="13" max="13" width="8.57421875" style="1" customWidth="1"/>
    <col min="14" max="16384" width="9.140625" style="1" customWidth="1"/>
  </cols>
  <sheetData>
    <row r="4" spans="2:6" ht="15">
      <c r="B4" s="3"/>
      <c r="E4" s="4"/>
      <c r="F4" s="5"/>
    </row>
    <row r="5" spans="2:6" ht="15">
      <c r="B5" s="3"/>
      <c r="E5" s="4"/>
      <c r="F5" s="5"/>
    </row>
    <row r="6" spans="2:6" ht="15">
      <c r="B6" s="3"/>
      <c r="E6" s="4"/>
      <c r="F6" s="5"/>
    </row>
    <row r="7" spans="1:6" ht="15">
      <c r="A7" s="3" t="s">
        <v>430</v>
      </c>
      <c r="E7" s="4"/>
      <c r="F7" s="5"/>
    </row>
    <row r="8" ht="12.75">
      <c r="A8" s="3" t="s">
        <v>431</v>
      </c>
    </row>
    <row r="9" ht="12.75">
      <c r="A9" s="3" t="s">
        <v>432</v>
      </c>
    </row>
    <row r="11" spans="1:8" ht="38.25">
      <c r="A11" s="6" t="s">
        <v>433</v>
      </c>
      <c r="B11" s="7"/>
      <c r="C11" s="8" t="s">
        <v>434</v>
      </c>
      <c r="D11" s="6" t="s">
        <v>435</v>
      </c>
      <c r="E11" s="6" t="s">
        <v>436</v>
      </c>
      <c r="F11" s="6" t="s">
        <v>437</v>
      </c>
      <c r="G11" s="6" t="s">
        <v>438</v>
      </c>
      <c r="H11" s="6" t="s">
        <v>439</v>
      </c>
    </row>
    <row r="12" spans="2:8" ht="12.75">
      <c r="B12" s="9"/>
      <c r="C12" s="10"/>
      <c r="D12" s="10"/>
      <c r="E12" s="10"/>
      <c r="F12" s="10"/>
      <c r="G12" s="10"/>
      <c r="H12" s="8"/>
    </row>
    <row r="13" spans="1:8" ht="20.25">
      <c r="A13" s="1192" t="s">
        <v>440</v>
      </c>
      <c r="B13" s="1192"/>
      <c r="C13" s="1192"/>
      <c r="D13" s="1192"/>
      <c r="E13" s="1192"/>
      <c r="F13" s="1192"/>
      <c r="G13" s="1192"/>
      <c r="H13" s="8"/>
    </row>
    <row r="14" spans="1:12" ht="38.25">
      <c r="A14" s="11" t="s">
        <v>441</v>
      </c>
      <c r="B14" s="12">
        <v>1</v>
      </c>
      <c r="C14" s="13" t="s">
        <v>442</v>
      </c>
      <c r="D14" s="14" t="s">
        <v>443</v>
      </c>
      <c r="E14" s="14" t="s">
        <v>444</v>
      </c>
      <c r="F14" s="15">
        <v>282.24</v>
      </c>
      <c r="G14" s="15">
        <v>300</v>
      </c>
      <c r="H14" s="16"/>
      <c r="J14" s="17" t="s">
        <v>445</v>
      </c>
      <c r="K14" s="1" t="s">
        <v>446</v>
      </c>
      <c r="L14" s="1" t="s">
        <v>447</v>
      </c>
    </row>
    <row r="15" spans="1:10" ht="25.5">
      <c r="A15" s="18"/>
      <c r="B15" s="19">
        <f>B12+1</f>
        <v>1</v>
      </c>
      <c r="C15" s="20" t="s">
        <v>448</v>
      </c>
      <c r="D15" s="14" t="s">
        <v>449</v>
      </c>
      <c r="E15" s="21" t="s">
        <v>450</v>
      </c>
      <c r="F15" s="15">
        <v>389.95</v>
      </c>
      <c r="G15" s="15">
        <v>700</v>
      </c>
      <c r="H15" s="16"/>
      <c r="J15" s="17"/>
    </row>
    <row r="16" spans="1:10" ht="25.5">
      <c r="A16" s="18"/>
      <c r="B16" s="19">
        <f>B13+1</f>
        <v>1</v>
      </c>
      <c r="C16" s="20" t="s">
        <v>448</v>
      </c>
      <c r="D16" s="14" t="s">
        <v>449</v>
      </c>
      <c r="E16" s="21" t="s">
        <v>451</v>
      </c>
      <c r="F16" s="15">
        <v>248.71</v>
      </c>
      <c r="G16" s="15">
        <v>700</v>
      </c>
      <c r="H16" s="16"/>
      <c r="J16" s="17"/>
    </row>
    <row r="17" spans="1:10" ht="25.5" customHeight="1">
      <c r="A17" s="22"/>
      <c r="B17" s="23" t="str">
        <f>"#REF!#REF!+1"</f>
        <v>#REF!#REF!+1</v>
      </c>
      <c r="C17" s="20" t="s">
        <v>452</v>
      </c>
      <c r="D17" s="14" t="s">
        <v>453</v>
      </c>
      <c r="E17" s="21" t="s">
        <v>454</v>
      </c>
      <c r="F17" s="15">
        <v>1025</v>
      </c>
      <c r="G17" s="15">
        <v>700</v>
      </c>
      <c r="H17" s="16"/>
      <c r="J17" s="17"/>
    </row>
    <row r="18" spans="1:12" ht="25.5" customHeight="1">
      <c r="A18" s="22"/>
      <c r="B18" s="19" t="e">
        <f>B17+1</f>
        <v>#VALUE!</v>
      </c>
      <c r="C18" s="20" t="s">
        <v>455</v>
      </c>
      <c r="D18" s="14" t="s">
        <v>456</v>
      </c>
      <c r="E18" s="21" t="s">
        <v>457</v>
      </c>
      <c r="F18" s="15">
        <v>60.54</v>
      </c>
      <c r="G18" s="15">
        <v>600</v>
      </c>
      <c r="H18" s="16"/>
      <c r="J18" s="17" t="s">
        <v>445</v>
      </c>
      <c r="K18" s="1" t="s">
        <v>446</v>
      </c>
      <c r="L18" s="1" t="s">
        <v>447</v>
      </c>
    </row>
    <row r="19" spans="1:12" ht="25.5" customHeight="1">
      <c r="A19" s="22"/>
      <c r="B19" s="19" t="e">
        <f>B18+1</f>
        <v>#VALUE!</v>
      </c>
      <c r="C19" s="1191" t="s">
        <v>458</v>
      </c>
      <c r="D19" s="1189" t="s">
        <v>459</v>
      </c>
      <c r="E19" s="24" t="s">
        <v>460</v>
      </c>
      <c r="F19" s="15">
        <v>231.538</v>
      </c>
      <c r="G19" s="15">
        <v>700</v>
      </c>
      <c r="H19" s="16"/>
      <c r="J19" s="17" t="s">
        <v>445</v>
      </c>
      <c r="K19" s="1" t="s">
        <v>446</v>
      </c>
      <c r="L19" s="1" t="s">
        <v>447</v>
      </c>
    </row>
    <row r="20" spans="1:12" ht="25.5" customHeight="1">
      <c r="A20" s="22"/>
      <c r="B20" s="19" t="str">
        <f>"#REF!#REF!+1"</f>
        <v>#REF!#REF!+1</v>
      </c>
      <c r="C20" s="1191"/>
      <c r="D20" s="1189"/>
      <c r="E20" s="24" t="s">
        <v>461</v>
      </c>
      <c r="F20" s="15">
        <v>319.27</v>
      </c>
      <c r="G20" s="15">
        <v>700</v>
      </c>
      <c r="H20" s="16"/>
      <c r="J20" s="17" t="s">
        <v>445</v>
      </c>
      <c r="K20" s="1" t="s">
        <v>446</v>
      </c>
      <c r="L20" s="1" t="s">
        <v>447</v>
      </c>
    </row>
    <row r="21" spans="1:10" ht="25.5" customHeight="1">
      <c r="A21" s="22"/>
      <c r="B21" s="19"/>
      <c r="C21" s="1191"/>
      <c r="D21" s="1189"/>
      <c r="E21" s="24" t="s">
        <v>462</v>
      </c>
      <c r="F21" s="15">
        <v>291.78</v>
      </c>
      <c r="G21" s="15">
        <v>700</v>
      </c>
      <c r="H21" s="16"/>
      <c r="J21" s="17"/>
    </row>
    <row r="22" spans="1:12" ht="23.25" customHeight="1">
      <c r="A22" s="22"/>
      <c r="B22" s="19" t="e">
        <f>B20+1</f>
        <v>#VALUE!</v>
      </c>
      <c r="C22" s="1191"/>
      <c r="D22" s="1189"/>
      <c r="E22" s="24" t="s">
        <v>463</v>
      </c>
      <c r="F22" s="15">
        <v>644.75</v>
      </c>
      <c r="G22" s="15">
        <v>700</v>
      </c>
      <c r="H22" s="16"/>
      <c r="J22" s="17" t="s">
        <v>445</v>
      </c>
      <c r="K22" s="1" t="s">
        <v>446</v>
      </c>
      <c r="L22" s="1" t="s">
        <v>447</v>
      </c>
    </row>
    <row r="23" spans="1:12" ht="25.5" customHeight="1">
      <c r="A23" s="22" t="s">
        <v>464</v>
      </c>
      <c r="B23" s="19" t="e">
        <f>B22+1</f>
        <v>#VALUE!</v>
      </c>
      <c r="C23" s="1191"/>
      <c r="D23" s="1189"/>
      <c r="E23" s="24" t="s">
        <v>465</v>
      </c>
      <c r="F23" s="15">
        <v>354.86</v>
      </c>
      <c r="G23" s="15">
        <v>900</v>
      </c>
      <c r="H23" s="16"/>
      <c r="J23" s="17" t="s">
        <v>445</v>
      </c>
      <c r="K23" s="1" t="s">
        <v>466</v>
      </c>
      <c r="L23" s="1" t="s">
        <v>447</v>
      </c>
    </row>
    <row r="24" spans="1:10" ht="25.5" customHeight="1">
      <c r="A24" s="22"/>
      <c r="B24" s="19"/>
      <c r="C24" s="1191"/>
      <c r="D24" s="1189"/>
      <c r="E24" s="24" t="s">
        <v>467</v>
      </c>
      <c r="F24" s="15">
        <v>325.75</v>
      </c>
      <c r="G24" s="15">
        <v>700</v>
      </c>
      <c r="H24" s="16"/>
      <c r="J24" s="17"/>
    </row>
    <row r="25" spans="1:12" ht="25.5">
      <c r="A25" s="22"/>
      <c r="B25" s="19" t="str">
        <f>"#REF!#REF!+1"</f>
        <v>#REF!#REF!+1</v>
      </c>
      <c r="C25" s="1191"/>
      <c r="D25" s="1189"/>
      <c r="E25" s="24" t="s">
        <v>468</v>
      </c>
      <c r="F25" s="15">
        <v>200</v>
      </c>
      <c r="G25" s="15">
        <v>900</v>
      </c>
      <c r="H25" s="16"/>
      <c r="J25" s="17" t="s">
        <v>445</v>
      </c>
      <c r="K25" s="1" t="s">
        <v>469</v>
      </c>
      <c r="L25" s="1" t="s">
        <v>447</v>
      </c>
    </row>
    <row r="26" spans="1:12" ht="12.75">
      <c r="A26" s="22"/>
      <c r="B26" s="19" t="e">
        <f>B25+1</f>
        <v>#VALUE!</v>
      </c>
      <c r="C26" s="1191"/>
      <c r="D26" s="1189"/>
      <c r="E26" s="24" t="s">
        <v>470</v>
      </c>
      <c r="F26" s="15">
        <v>325.41</v>
      </c>
      <c r="G26" s="15">
        <v>700</v>
      </c>
      <c r="H26" s="16"/>
      <c r="J26" s="17" t="s">
        <v>445</v>
      </c>
      <c r="K26" s="1" t="s">
        <v>471</v>
      </c>
      <c r="L26" s="1" t="s">
        <v>447</v>
      </c>
    </row>
    <row r="27" spans="1:10" ht="24.75" customHeight="1">
      <c r="A27" s="22"/>
      <c r="B27" s="19"/>
      <c r="C27" s="1191" t="s">
        <v>472</v>
      </c>
      <c r="D27" s="1189" t="s">
        <v>473</v>
      </c>
      <c r="E27" s="15" t="s">
        <v>474</v>
      </c>
      <c r="F27" s="15">
        <v>329.21</v>
      </c>
      <c r="G27" s="15">
        <v>400</v>
      </c>
      <c r="H27" s="16"/>
      <c r="J27" s="17"/>
    </row>
    <row r="28" spans="1:12" ht="25.5">
      <c r="A28" s="22"/>
      <c r="B28" s="19" t="e">
        <f>B26+1</f>
        <v>#VALUE!</v>
      </c>
      <c r="C28" s="1191"/>
      <c r="D28" s="1189"/>
      <c r="E28" s="15" t="s">
        <v>475</v>
      </c>
      <c r="F28" s="15">
        <v>211</v>
      </c>
      <c r="G28" s="15">
        <v>400</v>
      </c>
      <c r="H28" s="16"/>
      <c r="J28" s="17" t="s">
        <v>445</v>
      </c>
      <c r="K28" s="1" t="s">
        <v>476</v>
      </c>
      <c r="L28" s="1" t="s">
        <v>447</v>
      </c>
    </row>
    <row r="29" spans="1:12" ht="25.5">
      <c r="A29" s="22"/>
      <c r="B29" s="19" t="e">
        <f>B28+1</f>
        <v>#VALUE!</v>
      </c>
      <c r="C29" s="1191"/>
      <c r="D29" s="1189"/>
      <c r="E29" s="15" t="s">
        <v>477</v>
      </c>
      <c r="F29" s="15">
        <v>98.12</v>
      </c>
      <c r="G29" s="15">
        <v>400</v>
      </c>
      <c r="H29" s="16"/>
      <c r="J29" s="17" t="s">
        <v>445</v>
      </c>
      <c r="K29" s="1" t="s">
        <v>478</v>
      </c>
      <c r="L29" s="1" t="s">
        <v>447</v>
      </c>
    </row>
    <row r="30" spans="1:10" ht="25.5">
      <c r="A30" s="22"/>
      <c r="B30" s="19"/>
      <c r="C30" s="1191"/>
      <c r="D30" s="1189"/>
      <c r="E30" s="15" t="s">
        <v>479</v>
      </c>
      <c r="F30" s="15">
        <v>87.2</v>
      </c>
      <c r="G30" s="15">
        <v>400</v>
      </c>
      <c r="H30" s="16"/>
      <c r="J30" s="17"/>
    </row>
    <row r="31" spans="1:10" ht="25.5">
      <c r="A31" s="22"/>
      <c r="B31" s="19"/>
      <c r="C31" s="1191"/>
      <c r="D31" s="1189"/>
      <c r="E31" s="15" t="s">
        <v>480</v>
      </c>
      <c r="F31" s="15">
        <v>30</v>
      </c>
      <c r="G31" s="15">
        <v>400</v>
      </c>
      <c r="H31" s="16"/>
      <c r="J31" s="17"/>
    </row>
    <row r="32" spans="1:12" ht="25.5">
      <c r="A32" s="22"/>
      <c r="B32" s="19" t="str">
        <f>"#REF!#REF!+1"</f>
        <v>#REF!#REF!+1</v>
      </c>
      <c r="C32" s="1191"/>
      <c r="D32" s="1189"/>
      <c r="E32" s="15" t="s">
        <v>481</v>
      </c>
      <c r="F32" s="15">
        <v>129</v>
      </c>
      <c r="G32" s="15">
        <v>400</v>
      </c>
      <c r="H32" s="16"/>
      <c r="J32" s="17" t="s">
        <v>445</v>
      </c>
      <c r="K32" s="1" t="s">
        <v>478</v>
      </c>
      <c r="L32" s="1" t="s">
        <v>447</v>
      </c>
    </row>
    <row r="33" spans="1:12" ht="25.5">
      <c r="A33" s="22"/>
      <c r="B33" s="19" t="e">
        <f aca="true" t="shared" si="0" ref="B33:B38">B32+1</f>
        <v>#VALUE!</v>
      </c>
      <c r="C33" s="1191"/>
      <c r="D33" s="1189"/>
      <c r="E33" s="15" t="s">
        <v>482</v>
      </c>
      <c r="F33" s="15">
        <v>435</v>
      </c>
      <c r="G33" s="15">
        <v>400</v>
      </c>
      <c r="H33" s="16"/>
      <c r="J33" s="17" t="s">
        <v>445</v>
      </c>
      <c r="K33" s="1" t="s">
        <v>478</v>
      </c>
      <c r="L33" s="1" t="s">
        <v>447</v>
      </c>
    </row>
    <row r="34" spans="1:12" ht="25.5">
      <c r="A34" s="22"/>
      <c r="B34" s="19" t="e">
        <f t="shared" si="0"/>
        <v>#VALUE!</v>
      </c>
      <c r="C34" s="1191"/>
      <c r="D34" s="1189"/>
      <c r="E34" s="15" t="s">
        <v>483</v>
      </c>
      <c r="F34" s="15">
        <v>756</v>
      </c>
      <c r="G34" s="15">
        <v>400</v>
      </c>
      <c r="H34" s="16"/>
      <c r="J34" s="17" t="s">
        <v>445</v>
      </c>
      <c r="K34" s="1" t="s">
        <v>478</v>
      </c>
      <c r="L34" s="1" t="s">
        <v>447</v>
      </c>
    </row>
    <row r="35" spans="1:12" ht="25.5">
      <c r="A35" s="22"/>
      <c r="B35" s="19" t="e">
        <f t="shared" si="0"/>
        <v>#VALUE!</v>
      </c>
      <c r="C35" s="1191"/>
      <c r="D35" s="1189"/>
      <c r="E35" s="15" t="s">
        <v>484</v>
      </c>
      <c r="F35" s="15">
        <v>472</v>
      </c>
      <c r="G35" s="15">
        <v>450</v>
      </c>
      <c r="H35" s="16"/>
      <c r="J35" s="17" t="s">
        <v>445</v>
      </c>
      <c r="K35" s="1" t="s">
        <v>478</v>
      </c>
      <c r="L35" s="1" t="s">
        <v>447</v>
      </c>
    </row>
    <row r="36" spans="1:12" ht="25.5">
      <c r="A36" s="22"/>
      <c r="B36" s="19" t="e">
        <f t="shared" si="0"/>
        <v>#VALUE!</v>
      </c>
      <c r="C36" s="1191"/>
      <c r="D36" s="1189"/>
      <c r="E36" s="15" t="s">
        <v>485</v>
      </c>
      <c r="F36" s="15">
        <v>141</v>
      </c>
      <c r="G36" s="15">
        <v>450</v>
      </c>
      <c r="H36" s="16"/>
      <c r="J36" s="17" t="s">
        <v>445</v>
      </c>
      <c r="K36" s="1" t="s">
        <v>478</v>
      </c>
      <c r="L36" s="1" t="s">
        <v>447</v>
      </c>
    </row>
    <row r="37" spans="1:12" ht="25.5">
      <c r="A37" s="22"/>
      <c r="B37" s="19" t="e">
        <f t="shared" si="0"/>
        <v>#VALUE!</v>
      </c>
      <c r="C37" s="1191"/>
      <c r="D37" s="1189"/>
      <c r="E37" s="15" t="s">
        <v>486</v>
      </c>
      <c r="F37" s="15">
        <v>38.12</v>
      </c>
      <c r="G37" s="15">
        <v>400</v>
      </c>
      <c r="H37" s="16"/>
      <c r="J37" s="17" t="s">
        <v>445</v>
      </c>
      <c r="K37" s="1" t="s">
        <v>478</v>
      </c>
      <c r="L37" s="1" t="s">
        <v>447</v>
      </c>
    </row>
    <row r="38" spans="1:12" ht="25.5">
      <c r="A38" s="22"/>
      <c r="B38" s="19" t="e">
        <f t="shared" si="0"/>
        <v>#VALUE!</v>
      </c>
      <c r="C38" s="1191"/>
      <c r="D38" s="1189"/>
      <c r="E38" s="15" t="s">
        <v>487</v>
      </c>
      <c r="F38" s="15">
        <v>165</v>
      </c>
      <c r="G38" s="15">
        <v>400</v>
      </c>
      <c r="H38" s="16"/>
      <c r="J38" s="17" t="s">
        <v>445</v>
      </c>
      <c r="K38" s="1" t="s">
        <v>478</v>
      </c>
      <c r="L38" s="1" t="s">
        <v>447</v>
      </c>
    </row>
    <row r="39" spans="1:10" ht="25.5">
      <c r="A39" s="22"/>
      <c r="B39" s="19"/>
      <c r="C39" s="1191"/>
      <c r="D39" s="1189"/>
      <c r="E39" s="15" t="s">
        <v>488</v>
      </c>
      <c r="F39" s="15">
        <v>123.3</v>
      </c>
      <c r="G39" s="15">
        <v>350</v>
      </c>
      <c r="H39" s="16"/>
      <c r="J39" s="17"/>
    </row>
    <row r="40" spans="1:12" ht="25.5">
      <c r="A40" s="22"/>
      <c r="B40" s="19" t="e">
        <f>B38+1</f>
        <v>#VALUE!</v>
      </c>
      <c r="C40" s="1191"/>
      <c r="D40" s="1189"/>
      <c r="E40" s="15" t="s">
        <v>489</v>
      </c>
      <c r="F40" s="15">
        <v>792.13</v>
      </c>
      <c r="G40" s="15">
        <v>350</v>
      </c>
      <c r="H40" s="16"/>
      <c r="J40" s="17" t="s">
        <v>445</v>
      </c>
      <c r="K40" s="1" t="s">
        <v>478</v>
      </c>
      <c r="L40" s="1" t="s">
        <v>447</v>
      </c>
    </row>
    <row r="41" spans="1:12" ht="37.5" customHeight="1">
      <c r="A41" s="22"/>
      <c r="B41" s="19" t="e">
        <f>B37+1</f>
        <v>#VALUE!</v>
      </c>
      <c r="C41" s="1191"/>
      <c r="D41" s="1189"/>
      <c r="E41" s="15" t="s">
        <v>490</v>
      </c>
      <c r="F41" s="15">
        <v>35</v>
      </c>
      <c r="G41" s="15">
        <v>350</v>
      </c>
      <c r="H41" s="16"/>
      <c r="J41" s="17" t="s">
        <v>445</v>
      </c>
      <c r="K41" s="1" t="s">
        <v>478</v>
      </c>
      <c r="L41" s="1" t="s">
        <v>447</v>
      </c>
    </row>
    <row r="42" spans="1:12" ht="42" customHeight="1">
      <c r="A42" s="25"/>
      <c r="B42" s="19" t="e">
        <f>B37+1</f>
        <v>#VALUE!</v>
      </c>
      <c r="C42" s="13" t="s">
        <v>491</v>
      </c>
      <c r="D42" s="14" t="s">
        <v>492</v>
      </c>
      <c r="E42" s="15" t="s">
        <v>493</v>
      </c>
      <c r="F42" s="15">
        <v>290.62</v>
      </c>
      <c r="G42" s="15">
        <v>800</v>
      </c>
      <c r="H42" s="16"/>
      <c r="J42" s="17" t="s">
        <v>445</v>
      </c>
      <c r="K42" s="1" t="s">
        <v>478</v>
      </c>
      <c r="L42" s="1" t="s">
        <v>447</v>
      </c>
    </row>
    <row r="43" spans="1:12" ht="51">
      <c r="A43" s="1194" t="s">
        <v>494</v>
      </c>
      <c r="B43" s="19" t="e">
        <f>B38+1</f>
        <v>#VALUE!</v>
      </c>
      <c r="C43" s="13" t="s">
        <v>495</v>
      </c>
      <c r="D43" s="14" t="s">
        <v>496</v>
      </c>
      <c r="E43" s="15" t="s">
        <v>497</v>
      </c>
      <c r="F43" s="15">
        <v>1125.38</v>
      </c>
      <c r="G43" s="15">
        <v>900</v>
      </c>
      <c r="H43" s="16"/>
      <c r="J43" s="17" t="s">
        <v>445</v>
      </c>
      <c r="K43" s="1" t="s">
        <v>478</v>
      </c>
      <c r="L43" s="1" t="s">
        <v>447</v>
      </c>
    </row>
    <row r="44" spans="1:12" ht="51">
      <c r="A44" s="1194"/>
      <c r="B44" s="23" t="e">
        <f>B40+1</f>
        <v>#VALUE!</v>
      </c>
      <c r="C44" s="26" t="s">
        <v>495</v>
      </c>
      <c r="D44" s="27" t="s">
        <v>496</v>
      </c>
      <c r="E44" s="28" t="s">
        <v>498</v>
      </c>
      <c r="F44" s="28">
        <v>592.037</v>
      </c>
      <c r="G44" s="28">
        <v>900</v>
      </c>
      <c r="H44" s="16"/>
      <c r="J44" s="17" t="s">
        <v>445</v>
      </c>
      <c r="K44" s="1" t="s">
        <v>478</v>
      </c>
      <c r="L44" s="1" t="s">
        <v>447</v>
      </c>
    </row>
    <row r="45" spans="1:10" ht="25.5">
      <c r="A45" s="29" t="s">
        <v>469</v>
      </c>
      <c r="B45" s="19" t="str">
        <f>"#REF!#REF!+1"</f>
        <v>#REF!#REF!+1</v>
      </c>
      <c r="C45" s="13" t="s">
        <v>499</v>
      </c>
      <c r="D45" s="14" t="s">
        <v>500</v>
      </c>
      <c r="E45" s="15" t="s">
        <v>501</v>
      </c>
      <c r="F45" s="15">
        <v>119.6</v>
      </c>
      <c r="G45" s="15">
        <v>300</v>
      </c>
      <c r="H45" s="16"/>
      <c r="J45" s="17"/>
    </row>
    <row r="46" spans="1:12" ht="25.5" customHeight="1">
      <c r="A46" s="30" t="s">
        <v>466</v>
      </c>
      <c r="B46" s="23" t="e">
        <f>B45+1</f>
        <v>#VALUE!</v>
      </c>
      <c r="C46" s="13" t="s">
        <v>502</v>
      </c>
      <c r="D46" s="14" t="s">
        <v>503</v>
      </c>
      <c r="E46" s="14" t="s">
        <v>504</v>
      </c>
      <c r="F46" s="15">
        <v>161.1</v>
      </c>
      <c r="G46" s="15">
        <v>800</v>
      </c>
      <c r="H46" s="16"/>
      <c r="J46" s="17" t="s">
        <v>445</v>
      </c>
      <c r="K46" s="1" t="s">
        <v>478</v>
      </c>
      <c r="L46" s="1" t="s">
        <v>447</v>
      </c>
    </row>
    <row r="47" spans="1:10" ht="25.5" customHeight="1">
      <c r="A47" s="31"/>
      <c r="B47" s="23"/>
      <c r="C47" s="13" t="s">
        <v>505</v>
      </c>
      <c r="D47" s="14" t="s">
        <v>506</v>
      </c>
      <c r="E47" s="14" t="s">
        <v>507</v>
      </c>
      <c r="F47" s="15">
        <v>201.75</v>
      </c>
      <c r="G47" s="15">
        <v>600</v>
      </c>
      <c r="H47" s="16"/>
      <c r="J47" s="17"/>
    </row>
    <row r="48" spans="1:10" ht="25.5" customHeight="1">
      <c r="A48" s="31"/>
      <c r="B48" s="23"/>
      <c r="C48" s="13" t="s">
        <v>505</v>
      </c>
      <c r="D48" s="14" t="s">
        <v>506</v>
      </c>
      <c r="E48" s="14" t="s">
        <v>508</v>
      </c>
      <c r="F48" s="15">
        <v>125.22</v>
      </c>
      <c r="G48" s="15">
        <v>600</v>
      </c>
      <c r="H48" s="16"/>
      <c r="J48" s="17"/>
    </row>
    <row r="49" spans="1:12" ht="25.5" customHeight="1">
      <c r="A49" s="18"/>
      <c r="B49" s="19" t="e">
        <f>B46+1</f>
        <v>#VALUE!</v>
      </c>
      <c r="C49" s="1191" t="s">
        <v>509</v>
      </c>
      <c r="D49" s="1189" t="s">
        <v>510</v>
      </c>
      <c r="E49" s="15" t="s">
        <v>511</v>
      </c>
      <c r="F49" s="15">
        <v>233.86</v>
      </c>
      <c r="G49" s="15">
        <v>350</v>
      </c>
      <c r="H49" s="16"/>
      <c r="J49" s="17" t="s">
        <v>445</v>
      </c>
      <c r="K49" s="1" t="s">
        <v>478</v>
      </c>
      <c r="L49" s="1" t="s">
        <v>447</v>
      </c>
    </row>
    <row r="50" spans="1:12" ht="12.75">
      <c r="A50" s="32"/>
      <c r="B50" s="19" t="e">
        <f>B49+1</f>
        <v>#VALUE!</v>
      </c>
      <c r="C50" s="1191"/>
      <c r="D50" s="1189"/>
      <c r="E50" s="15" t="s">
        <v>451</v>
      </c>
      <c r="F50" s="15">
        <v>261.34</v>
      </c>
      <c r="G50" s="15">
        <v>350</v>
      </c>
      <c r="H50" s="33"/>
      <c r="J50" s="17" t="s">
        <v>445</v>
      </c>
      <c r="K50" s="1" t="s">
        <v>512</v>
      </c>
      <c r="L50" s="1" t="s">
        <v>447</v>
      </c>
    </row>
    <row r="51" spans="1:12" ht="12.75">
      <c r="A51" s="32"/>
      <c r="B51" s="19" t="e">
        <f>B50+1</f>
        <v>#VALUE!</v>
      </c>
      <c r="C51" s="1191"/>
      <c r="D51" s="1189"/>
      <c r="E51" s="15" t="s">
        <v>451</v>
      </c>
      <c r="F51" s="15">
        <v>341.24</v>
      </c>
      <c r="G51" s="15">
        <v>350</v>
      </c>
      <c r="H51" s="33"/>
      <c r="J51" s="17" t="s">
        <v>445</v>
      </c>
      <c r="K51" s="1" t="s">
        <v>512</v>
      </c>
      <c r="L51" s="1" t="s">
        <v>447</v>
      </c>
    </row>
    <row r="52" spans="1:12" ht="25.5">
      <c r="A52" s="34"/>
      <c r="B52" s="19" t="e">
        <f>B49+1</f>
        <v>#VALUE!</v>
      </c>
      <c r="C52" s="13" t="s">
        <v>513</v>
      </c>
      <c r="D52" s="14" t="s">
        <v>514</v>
      </c>
      <c r="E52" s="15" t="s">
        <v>515</v>
      </c>
      <c r="F52" s="15">
        <v>19</v>
      </c>
      <c r="G52" s="15">
        <v>250</v>
      </c>
      <c r="H52" s="33"/>
      <c r="J52" s="17" t="s">
        <v>445</v>
      </c>
      <c r="K52" s="1" t="s">
        <v>516</v>
      </c>
      <c r="L52" s="1" t="s">
        <v>447</v>
      </c>
    </row>
    <row r="53" spans="1:12" ht="25.5">
      <c r="A53" s="34"/>
      <c r="B53" s="19" t="e">
        <f>B50+1</f>
        <v>#VALUE!</v>
      </c>
      <c r="C53" s="13" t="s">
        <v>513</v>
      </c>
      <c r="D53" s="14" t="s">
        <v>514</v>
      </c>
      <c r="E53" s="15" t="s">
        <v>517</v>
      </c>
      <c r="F53" s="15">
        <v>153.37</v>
      </c>
      <c r="G53" s="15">
        <v>250</v>
      </c>
      <c r="H53" s="33"/>
      <c r="J53" s="17" t="s">
        <v>445</v>
      </c>
      <c r="K53" s="1" t="s">
        <v>516</v>
      </c>
      <c r="L53" s="1" t="s">
        <v>447</v>
      </c>
    </row>
    <row r="54" spans="1:12" ht="25.5">
      <c r="A54" s="34"/>
      <c r="B54" s="19" t="e">
        <f>B50+1</f>
        <v>#VALUE!</v>
      </c>
      <c r="C54" s="13" t="s">
        <v>518</v>
      </c>
      <c r="D54" s="14" t="s">
        <v>519</v>
      </c>
      <c r="E54" s="15" t="s">
        <v>520</v>
      </c>
      <c r="F54" s="15">
        <v>277.5</v>
      </c>
      <c r="G54" s="15">
        <v>300</v>
      </c>
      <c r="H54" s="33"/>
      <c r="J54" s="17" t="s">
        <v>445</v>
      </c>
      <c r="K54" s="1" t="s">
        <v>516</v>
      </c>
      <c r="L54" s="1" t="s">
        <v>447</v>
      </c>
    </row>
    <row r="55" spans="1:12" ht="25.5">
      <c r="A55" s="32"/>
      <c r="B55" s="19" t="e">
        <f>B54+1</f>
        <v>#VALUE!</v>
      </c>
      <c r="C55" s="13" t="s">
        <v>518</v>
      </c>
      <c r="D55" s="14" t="s">
        <v>519</v>
      </c>
      <c r="E55" s="15" t="s">
        <v>521</v>
      </c>
      <c r="F55" s="15">
        <v>277.5</v>
      </c>
      <c r="G55" s="15">
        <v>300</v>
      </c>
      <c r="H55" s="33"/>
      <c r="J55" s="17" t="s">
        <v>445</v>
      </c>
      <c r="K55" s="1" t="s">
        <v>522</v>
      </c>
      <c r="L55" s="1" t="s">
        <v>447</v>
      </c>
    </row>
    <row r="56" spans="1:12" ht="25.5" customHeight="1">
      <c r="A56" s="34" t="s">
        <v>478</v>
      </c>
      <c r="B56" s="19" t="e">
        <f>B55+1</f>
        <v>#VALUE!</v>
      </c>
      <c r="C56" s="13" t="s">
        <v>518</v>
      </c>
      <c r="D56" s="14" t="s">
        <v>519</v>
      </c>
      <c r="E56" s="15" t="s">
        <v>523</v>
      </c>
      <c r="F56" s="15">
        <v>289.07</v>
      </c>
      <c r="G56" s="15">
        <v>300</v>
      </c>
      <c r="H56" s="33"/>
      <c r="J56" s="17" t="s">
        <v>445</v>
      </c>
      <c r="K56" s="1" t="s">
        <v>524</v>
      </c>
      <c r="L56" s="1" t="s">
        <v>525</v>
      </c>
    </row>
    <row r="57" spans="1:10" ht="25.5">
      <c r="A57" s="32"/>
      <c r="B57" s="19" t="str">
        <f>"#REF!#REF!+1"</f>
        <v>#REF!#REF!+1</v>
      </c>
      <c r="C57" s="13" t="s">
        <v>526</v>
      </c>
      <c r="D57" s="14" t="s">
        <v>527</v>
      </c>
      <c r="E57" s="15" t="s">
        <v>528</v>
      </c>
      <c r="F57" s="15">
        <v>2000</v>
      </c>
      <c r="G57" s="15">
        <v>300</v>
      </c>
      <c r="H57" s="33"/>
      <c r="J57" s="17"/>
    </row>
    <row r="58" spans="1:10" ht="12.75" customHeight="1">
      <c r="A58" s="32"/>
      <c r="B58" s="19" t="e">
        <f>B57+1</f>
        <v>#VALUE!</v>
      </c>
      <c r="C58" s="1191" t="s">
        <v>529</v>
      </c>
      <c r="D58" s="1189" t="s">
        <v>530</v>
      </c>
      <c r="E58" s="15" t="s">
        <v>531</v>
      </c>
      <c r="F58" s="15">
        <v>48.77</v>
      </c>
      <c r="G58" s="15">
        <v>350</v>
      </c>
      <c r="H58" s="33"/>
      <c r="J58" s="17"/>
    </row>
    <row r="59" spans="1:10" ht="12.75">
      <c r="A59" s="32"/>
      <c r="B59" s="19" t="str">
        <f>"#REF!#REF!+1"</f>
        <v>#REF!#REF!+1</v>
      </c>
      <c r="C59" s="1191"/>
      <c r="D59" s="1189"/>
      <c r="E59" s="15" t="s">
        <v>532</v>
      </c>
      <c r="F59" s="15">
        <v>358.4</v>
      </c>
      <c r="G59" s="15">
        <v>350</v>
      </c>
      <c r="H59" s="33"/>
      <c r="J59" s="17"/>
    </row>
    <row r="60" spans="1:12" ht="25.5" customHeight="1">
      <c r="A60" s="32"/>
      <c r="B60" s="19" t="str">
        <f>"#REF!#REF!+1"</f>
        <v>#REF!#REF!+1</v>
      </c>
      <c r="C60" s="1191"/>
      <c r="D60" s="1189"/>
      <c r="E60" s="15" t="s">
        <v>520</v>
      </c>
      <c r="F60" s="15">
        <v>358.4</v>
      </c>
      <c r="G60" s="15">
        <v>350</v>
      </c>
      <c r="H60" s="33"/>
      <c r="J60" s="17" t="s">
        <v>445</v>
      </c>
      <c r="K60" s="1" t="s">
        <v>446</v>
      </c>
      <c r="L60" s="1" t="s">
        <v>525</v>
      </c>
    </row>
    <row r="61" spans="1:12" ht="25.5" customHeight="1">
      <c r="A61" s="32"/>
      <c r="B61" s="19" t="e">
        <f>B60+1</f>
        <v>#VALUE!</v>
      </c>
      <c r="C61" s="1191"/>
      <c r="D61" s="1189"/>
      <c r="E61" s="15" t="s">
        <v>521</v>
      </c>
      <c r="F61" s="15">
        <v>173.57</v>
      </c>
      <c r="G61" s="15">
        <v>350</v>
      </c>
      <c r="H61" s="33"/>
      <c r="J61" s="17" t="s">
        <v>445</v>
      </c>
      <c r="K61" s="1" t="s">
        <v>446</v>
      </c>
      <c r="L61" s="1" t="s">
        <v>525</v>
      </c>
    </row>
    <row r="62" spans="1:12" ht="12.75" customHeight="1">
      <c r="A62" s="32"/>
      <c r="B62" s="19" t="e">
        <f>B61+1</f>
        <v>#VALUE!</v>
      </c>
      <c r="C62" s="1191" t="s">
        <v>533</v>
      </c>
      <c r="D62" s="1189" t="s">
        <v>534</v>
      </c>
      <c r="E62" s="15" t="s">
        <v>535</v>
      </c>
      <c r="F62" s="15">
        <v>238.17</v>
      </c>
      <c r="G62" s="15">
        <v>350</v>
      </c>
      <c r="H62" s="33"/>
      <c r="J62" s="17" t="s">
        <v>445</v>
      </c>
      <c r="K62" s="1" t="s">
        <v>446</v>
      </c>
      <c r="L62" s="1" t="s">
        <v>525</v>
      </c>
    </row>
    <row r="63" spans="1:12" ht="12.75">
      <c r="A63" s="32"/>
      <c r="B63" s="19" t="e">
        <f>B62+1</f>
        <v>#VALUE!</v>
      </c>
      <c r="C63" s="1191"/>
      <c r="D63" s="1189"/>
      <c r="E63" s="15" t="s">
        <v>532</v>
      </c>
      <c r="F63" s="15">
        <v>238.17</v>
      </c>
      <c r="G63" s="15">
        <v>350</v>
      </c>
      <c r="H63" s="33"/>
      <c r="J63" s="17" t="s">
        <v>445</v>
      </c>
      <c r="K63" s="1" t="s">
        <v>446</v>
      </c>
      <c r="L63" s="1" t="s">
        <v>525</v>
      </c>
    </row>
    <row r="64" spans="1:12" ht="38.25">
      <c r="A64" s="35"/>
      <c r="B64" s="19" t="str">
        <f>"#REF!#REF!+1"</f>
        <v>#REF!#REF!+1</v>
      </c>
      <c r="C64" s="13" t="s">
        <v>536</v>
      </c>
      <c r="D64" s="21" t="s">
        <v>537</v>
      </c>
      <c r="E64" s="15" t="s">
        <v>521</v>
      </c>
      <c r="F64" s="15">
        <v>312</v>
      </c>
      <c r="G64" s="15">
        <v>300</v>
      </c>
      <c r="H64" s="33"/>
      <c r="J64" s="17" t="s">
        <v>445</v>
      </c>
      <c r="K64" s="1" t="s">
        <v>446</v>
      </c>
      <c r="L64" s="1" t="s">
        <v>525</v>
      </c>
    </row>
    <row r="65" spans="1:12" ht="38.25">
      <c r="A65" s="32"/>
      <c r="B65" s="19" t="e">
        <f>B64+1</f>
        <v>#VALUE!</v>
      </c>
      <c r="C65" s="13" t="s">
        <v>538</v>
      </c>
      <c r="D65" s="21" t="s">
        <v>539</v>
      </c>
      <c r="E65" s="14" t="s">
        <v>540</v>
      </c>
      <c r="F65" s="15">
        <v>323.39</v>
      </c>
      <c r="G65" s="15">
        <v>300</v>
      </c>
      <c r="H65" s="33"/>
      <c r="J65" s="17" t="s">
        <v>445</v>
      </c>
      <c r="K65" s="1" t="s">
        <v>446</v>
      </c>
      <c r="L65" s="1" t="s">
        <v>525</v>
      </c>
    </row>
    <row r="66" spans="1:12" ht="25.5">
      <c r="A66" s="36"/>
      <c r="B66" s="19" t="e">
        <f>B65+1</f>
        <v>#VALUE!</v>
      </c>
      <c r="C66" s="13" t="s">
        <v>541</v>
      </c>
      <c r="D66" s="21" t="s">
        <v>542</v>
      </c>
      <c r="E66" s="14" t="s">
        <v>543</v>
      </c>
      <c r="F66" s="15">
        <v>223</v>
      </c>
      <c r="G66" s="15">
        <v>300</v>
      </c>
      <c r="H66" s="37"/>
      <c r="J66" s="17" t="s">
        <v>445</v>
      </c>
      <c r="K66" s="1" t="s">
        <v>516</v>
      </c>
      <c r="L66" s="1" t="s">
        <v>525</v>
      </c>
    </row>
    <row r="67" spans="1:10" s="2" customFormat="1" ht="38.25">
      <c r="A67" s="29" t="s">
        <v>544</v>
      </c>
      <c r="B67" s="38"/>
      <c r="C67" s="13" t="s">
        <v>545</v>
      </c>
      <c r="D67" s="14" t="s">
        <v>546</v>
      </c>
      <c r="E67" s="14" t="s">
        <v>547</v>
      </c>
      <c r="F67" s="15">
        <v>102.49</v>
      </c>
      <c r="G67" s="15">
        <v>250</v>
      </c>
      <c r="H67" s="39"/>
      <c r="J67" s="40"/>
    </row>
    <row r="68" spans="1:10" ht="20.25">
      <c r="A68" s="2"/>
      <c r="B68" s="41"/>
      <c r="C68" s="42"/>
      <c r="D68" s="43"/>
      <c r="E68" s="43"/>
      <c r="F68" s="44"/>
      <c r="G68" s="44"/>
      <c r="H68" s="33"/>
      <c r="J68" s="17"/>
    </row>
    <row r="69" spans="1:10" ht="20.25">
      <c r="A69" s="1192" t="s">
        <v>548</v>
      </c>
      <c r="B69" s="1192"/>
      <c r="C69" s="1192"/>
      <c r="D69" s="1192"/>
      <c r="E69" s="1192"/>
      <c r="F69" s="1192"/>
      <c r="G69" s="1192"/>
      <c r="H69" s="16"/>
      <c r="J69" s="17" t="s">
        <v>549</v>
      </c>
    </row>
    <row r="70" spans="1:10" ht="25.5" customHeight="1">
      <c r="A70" s="1193" t="s">
        <v>522</v>
      </c>
      <c r="B70" s="45">
        <f>B69+1</f>
        <v>1</v>
      </c>
      <c r="C70" s="46" t="s">
        <v>550</v>
      </c>
      <c r="D70" s="27" t="s">
        <v>551</v>
      </c>
      <c r="E70" s="28" t="s">
        <v>552</v>
      </c>
      <c r="F70" s="28">
        <v>109.13</v>
      </c>
      <c r="G70" s="28">
        <v>250</v>
      </c>
      <c r="H70" s="16"/>
      <c r="J70" s="17" t="s">
        <v>549</v>
      </c>
    </row>
    <row r="71" spans="1:10" ht="25.5" customHeight="1">
      <c r="A71" s="1193"/>
      <c r="B71" s="12">
        <f>B70+1</f>
        <v>2</v>
      </c>
      <c r="C71" s="47" t="s">
        <v>677</v>
      </c>
      <c r="D71" s="14" t="s">
        <v>678</v>
      </c>
      <c r="E71" s="15" t="s">
        <v>679</v>
      </c>
      <c r="F71" s="15">
        <v>159.19</v>
      </c>
      <c r="G71" s="15">
        <v>250</v>
      </c>
      <c r="H71" s="33"/>
      <c r="J71" s="17" t="s">
        <v>549</v>
      </c>
    </row>
    <row r="72" spans="1:10" ht="12.75" customHeight="1">
      <c r="A72" s="1187" t="s">
        <v>680</v>
      </c>
      <c r="B72" s="12">
        <f>B71+1</f>
        <v>3</v>
      </c>
      <c r="C72" s="1188" t="s">
        <v>681</v>
      </c>
      <c r="D72" s="1189" t="s">
        <v>682</v>
      </c>
      <c r="E72" s="15" t="s">
        <v>543</v>
      </c>
      <c r="F72" s="15">
        <v>270.135</v>
      </c>
      <c r="G72" s="15">
        <v>300</v>
      </c>
      <c r="H72" s="33"/>
      <c r="J72" s="17" t="s">
        <v>549</v>
      </c>
    </row>
    <row r="73" spans="1:10" ht="12.75">
      <c r="A73" s="1187"/>
      <c r="B73" s="12">
        <f>B72+1</f>
        <v>4</v>
      </c>
      <c r="C73" s="1188"/>
      <c r="D73" s="1189"/>
      <c r="E73" s="15" t="s">
        <v>444</v>
      </c>
      <c r="F73" s="15">
        <v>270.135</v>
      </c>
      <c r="G73" s="15">
        <v>300</v>
      </c>
      <c r="H73" s="33"/>
      <c r="J73" s="17" t="s">
        <v>549</v>
      </c>
    </row>
    <row r="74" spans="1:10" ht="38.25">
      <c r="A74" s="1187"/>
      <c r="B74" s="12">
        <v>9</v>
      </c>
      <c r="C74" s="47" t="s">
        <v>683</v>
      </c>
      <c r="D74" s="14" t="s">
        <v>684</v>
      </c>
      <c r="E74" s="15" t="s">
        <v>685</v>
      </c>
      <c r="F74" s="15">
        <v>1004</v>
      </c>
      <c r="G74" s="15">
        <v>350</v>
      </c>
      <c r="H74" s="33"/>
      <c r="J74" s="17" t="s">
        <v>549</v>
      </c>
    </row>
    <row r="75" spans="1:10" ht="38.25" customHeight="1">
      <c r="A75" s="29" t="s">
        <v>686</v>
      </c>
      <c r="B75" s="12">
        <v>11</v>
      </c>
      <c r="C75" s="47" t="s">
        <v>687</v>
      </c>
      <c r="D75" s="14" t="s">
        <v>688</v>
      </c>
      <c r="E75" s="15" t="s">
        <v>543</v>
      </c>
      <c r="F75" s="15">
        <v>100</v>
      </c>
      <c r="G75" s="15">
        <v>250</v>
      </c>
      <c r="H75" s="33"/>
      <c r="J75" s="17" t="s">
        <v>549</v>
      </c>
    </row>
    <row r="76" spans="1:7" ht="12.75" customHeight="1">
      <c r="A76" s="1187" t="s">
        <v>689</v>
      </c>
      <c r="C76" s="1190" t="s">
        <v>690</v>
      </c>
      <c r="D76" s="1189" t="s">
        <v>691</v>
      </c>
      <c r="E76" s="15" t="s">
        <v>692</v>
      </c>
      <c r="F76" s="15">
        <v>111.6</v>
      </c>
      <c r="G76" s="15">
        <v>400</v>
      </c>
    </row>
    <row r="77" spans="1:7" ht="12.75">
      <c r="A77" s="1187"/>
      <c r="C77" s="1190"/>
      <c r="D77" s="1189"/>
      <c r="E77" s="15" t="s">
        <v>543</v>
      </c>
      <c r="F77" s="15">
        <v>829.06</v>
      </c>
      <c r="G77" s="15">
        <v>250</v>
      </c>
    </row>
    <row r="78" ht="12.75">
      <c r="A78" s="17"/>
    </row>
    <row r="79" ht="12.75" hidden="1">
      <c r="A79" s="17" t="s">
        <v>693</v>
      </c>
    </row>
    <row r="80" spans="1:2" ht="12.75" hidden="1">
      <c r="A80" s="17"/>
      <c r="B80" s="49"/>
    </row>
    <row r="81" spans="1:2" ht="12.75" hidden="1">
      <c r="A81" s="17"/>
      <c r="B81" s="50"/>
    </row>
    <row r="82" spans="1:3" ht="12.75" hidden="1">
      <c r="A82" s="17"/>
      <c r="B82" s="51"/>
      <c r="C82" s="1" t="s">
        <v>694</v>
      </c>
    </row>
    <row r="83" spans="1:3" ht="12.75" hidden="1">
      <c r="A83" s="17"/>
      <c r="C83" s="1" t="s">
        <v>695</v>
      </c>
    </row>
    <row r="84" ht="12.75">
      <c r="A84" s="52" t="s">
        <v>696</v>
      </c>
    </row>
    <row r="85" ht="12.75">
      <c r="A85" s="52" t="s">
        <v>697</v>
      </c>
    </row>
  </sheetData>
  <mergeCells count="20">
    <mergeCell ref="A13:G13"/>
    <mergeCell ref="C19:C26"/>
    <mergeCell ref="D19:D26"/>
    <mergeCell ref="C27:C41"/>
    <mergeCell ref="D27:D41"/>
    <mergeCell ref="A43:A44"/>
    <mergeCell ref="C49:C51"/>
    <mergeCell ref="D49:D51"/>
    <mergeCell ref="C58:C61"/>
    <mergeCell ref="D58:D61"/>
    <mergeCell ref="C62:C63"/>
    <mergeCell ref="D62:D63"/>
    <mergeCell ref="A69:G69"/>
    <mergeCell ref="A70:A71"/>
    <mergeCell ref="A72:A74"/>
    <mergeCell ref="C72:C73"/>
    <mergeCell ref="D72:D73"/>
    <mergeCell ref="A76:A77"/>
    <mergeCell ref="C76:C77"/>
    <mergeCell ref="D76:D7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5" scale="85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40"/>
  <sheetViews>
    <sheetView view="pageBreakPreview" zoomScale="75" zoomScaleNormal="75" zoomScaleSheetLayoutView="75" workbookViewId="0" topLeftCell="B109">
      <selection activeCell="C233" sqref="C233:D233"/>
    </sheetView>
  </sheetViews>
  <sheetFormatPr defaultColWidth="9.140625" defaultRowHeight="12.75"/>
  <cols>
    <col min="1" max="1" width="3.57421875" style="53" customWidth="1"/>
    <col min="2" max="2" width="20.8515625" style="53" customWidth="1"/>
    <col min="3" max="3" width="74.8515625" style="54" customWidth="1"/>
    <col min="4" max="4" width="10.7109375" style="55" customWidth="1"/>
    <col min="5" max="5" width="11.28125" style="56" customWidth="1"/>
    <col min="6" max="6" width="20.28125" style="57" customWidth="1"/>
    <col min="7" max="7" width="7.8515625" style="53" customWidth="1"/>
    <col min="8" max="8" width="40.8515625" style="53" customWidth="1"/>
    <col min="9" max="16384" width="9.140625" style="53" customWidth="1"/>
  </cols>
  <sheetData>
    <row r="1" spans="2:8" s="59" customFormat="1" ht="55.5" customHeight="1">
      <c r="B1" s="60"/>
      <c r="C1" s="61"/>
      <c r="D1" s="62"/>
      <c r="E1" s="63"/>
      <c r="F1" s="64"/>
      <c r="H1" s="65"/>
    </row>
    <row r="2" spans="2:6" s="59" customFormat="1" ht="29.25" customHeight="1">
      <c r="B2" s="1054" t="s">
        <v>698</v>
      </c>
      <c r="C2" s="1054"/>
      <c r="D2" s="1054"/>
      <c r="E2" s="1054"/>
      <c r="F2" s="1054"/>
    </row>
    <row r="3" spans="2:6" s="66" customFormat="1" ht="20.25" customHeight="1">
      <c r="B3" s="1055" t="s">
        <v>648</v>
      </c>
      <c r="C3" s="1055"/>
      <c r="D3" s="1055"/>
      <c r="E3" s="1055"/>
      <c r="F3" s="1055"/>
    </row>
    <row r="4" spans="2:6" s="66" customFormat="1" ht="18.75" customHeight="1">
      <c r="B4" s="67"/>
      <c r="C4" s="67"/>
      <c r="D4" s="68"/>
      <c r="E4" s="68"/>
      <c r="F4" s="69"/>
    </row>
    <row r="5" spans="1:253" ht="23.25" customHeight="1">
      <c r="A5"/>
      <c r="B5" s="1056" t="s">
        <v>440</v>
      </c>
      <c r="C5" s="1056"/>
      <c r="D5" s="1056"/>
      <c r="E5" s="1056"/>
      <c r="F5" s="1056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2:6" s="1" customFormat="1" ht="19.5" customHeight="1">
      <c r="B6" s="1102" t="s">
        <v>699</v>
      </c>
      <c r="C6" s="1102"/>
      <c r="D6" s="1102"/>
      <c r="E6" s="1102"/>
      <c r="F6" s="1102"/>
    </row>
    <row r="7" spans="2:6" s="71" customFormat="1" ht="12.75" customHeight="1">
      <c r="B7" s="1080" t="s">
        <v>433</v>
      </c>
      <c r="C7" s="1081" t="s">
        <v>700</v>
      </c>
      <c r="D7" s="73" t="s">
        <v>701</v>
      </c>
      <c r="E7" s="74" t="s">
        <v>702</v>
      </c>
      <c r="F7" s="73" t="s">
        <v>703</v>
      </c>
    </row>
    <row r="8" spans="2:6" s="71" customFormat="1" ht="12.75">
      <c r="B8" s="1080"/>
      <c r="C8" s="1081"/>
      <c r="D8" s="73" t="s">
        <v>704</v>
      </c>
      <c r="E8" s="74" t="s">
        <v>704</v>
      </c>
      <c r="F8" s="73" t="s">
        <v>705</v>
      </c>
    </row>
    <row r="9" spans="2:6" s="76" customFormat="1" ht="12.75">
      <c r="B9" s="77" t="s">
        <v>706</v>
      </c>
      <c r="C9" s="78" t="s">
        <v>707</v>
      </c>
      <c r="D9" s="79">
        <v>120</v>
      </c>
      <c r="E9" s="80">
        <v>360</v>
      </c>
      <c r="F9" s="81">
        <v>3120000</v>
      </c>
    </row>
    <row r="10" spans="1:7" s="17" customFormat="1" ht="25.5">
      <c r="A10" s="76"/>
      <c r="B10" s="77" t="s">
        <v>708</v>
      </c>
      <c r="C10" s="82" t="s">
        <v>709</v>
      </c>
      <c r="D10" s="83">
        <v>780</v>
      </c>
      <c r="E10" s="84">
        <v>604</v>
      </c>
      <c r="F10" s="85">
        <v>13144700</v>
      </c>
      <c r="G10" s="86"/>
    </row>
    <row r="11" spans="1:6" ht="15.75" customHeight="1">
      <c r="A11" s="76"/>
      <c r="B11" s="87" t="s">
        <v>464</v>
      </c>
      <c r="C11" s="88" t="s">
        <v>710</v>
      </c>
      <c r="D11" s="89">
        <v>200</v>
      </c>
      <c r="E11" s="89">
        <v>424</v>
      </c>
      <c r="F11" s="90">
        <v>7156000</v>
      </c>
    </row>
    <row r="12" spans="1:6" ht="25.5">
      <c r="A12" s="76"/>
      <c r="B12" s="1107" t="s">
        <v>711</v>
      </c>
      <c r="C12" s="1094" t="s">
        <v>1766</v>
      </c>
      <c r="D12" s="1108">
        <v>150</v>
      </c>
      <c r="E12" s="1109">
        <v>386</v>
      </c>
      <c r="F12" s="1110">
        <v>3443000</v>
      </c>
    </row>
    <row r="13" spans="1:6" ht="24.75" customHeight="1">
      <c r="A13" s="76"/>
      <c r="B13" s="1082" t="s">
        <v>712</v>
      </c>
      <c r="C13" s="94" t="s">
        <v>713</v>
      </c>
      <c r="D13" s="95">
        <v>964</v>
      </c>
      <c r="E13" s="96">
        <v>1300</v>
      </c>
      <c r="F13" s="97">
        <v>16641000</v>
      </c>
    </row>
    <row r="14" spans="1:6" ht="15.75" customHeight="1">
      <c r="A14" s="76"/>
      <c r="B14" s="1082"/>
      <c r="C14" s="98" t="s">
        <v>714</v>
      </c>
      <c r="D14" s="95">
        <v>438</v>
      </c>
      <c r="E14" s="99">
        <v>380</v>
      </c>
      <c r="F14" s="97">
        <v>5563000</v>
      </c>
    </row>
    <row r="15" spans="1:6" ht="30" customHeight="1">
      <c r="A15" s="76"/>
      <c r="B15" s="100"/>
      <c r="C15" s="1099" t="s">
        <v>1765</v>
      </c>
      <c r="D15" s="1100">
        <v>162</v>
      </c>
      <c r="E15" s="1101">
        <v>186</v>
      </c>
      <c r="F15" s="1106">
        <v>2442600</v>
      </c>
    </row>
    <row r="16" spans="1:6" ht="15.75" customHeight="1">
      <c r="A16" s="76"/>
      <c r="B16" s="87" t="s">
        <v>466</v>
      </c>
      <c r="C16" s="87" t="s">
        <v>715</v>
      </c>
      <c r="D16" s="105">
        <v>301</v>
      </c>
      <c r="E16" s="106">
        <v>360.6</v>
      </c>
      <c r="F16" s="107">
        <v>4110000</v>
      </c>
    </row>
    <row r="17" spans="1:6" ht="12.75">
      <c r="A17" s="76"/>
      <c r="B17" s="108"/>
      <c r="C17" s="101" t="s">
        <v>716</v>
      </c>
      <c r="D17" s="102">
        <v>200</v>
      </c>
      <c r="E17" s="103">
        <v>507</v>
      </c>
      <c r="F17" s="104">
        <v>10065500</v>
      </c>
    </row>
    <row r="18" spans="1:6" ht="13.5" customHeight="1">
      <c r="A18" s="76"/>
      <c r="B18" s="109"/>
      <c r="C18" s="1084" t="s">
        <v>1762</v>
      </c>
      <c r="D18" s="1085">
        <v>112.5</v>
      </c>
      <c r="E18" s="1085">
        <v>146</v>
      </c>
      <c r="F18" s="1086">
        <v>4500000</v>
      </c>
    </row>
    <row r="19" spans="1:6" ht="12.75" customHeight="1">
      <c r="A19" s="76"/>
      <c r="B19" s="1076" t="s">
        <v>717</v>
      </c>
      <c r="C19" s="112" t="s">
        <v>718</v>
      </c>
      <c r="D19" s="95">
        <v>437</v>
      </c>
      <c r="E19" s="96">
        <v>720</v>
      </c>
      <c r="F19" s="97">
        <v>2175000</v>
      </c>
    </row>
    <row r="20" spans="1:6" ht="27.75" customHeight="1">
      <c r="A20" s="76"/>
      <c r="B20" s="1076"/>
      <c r="C20" s="112" t="s">
        <v>719</v>
      </c>
      <c r="D20" s="95">
        <v>112</v>
      </c>
      <c r="E20" s="96">
        <v>143</v>
      </c>
      <c r="F20" s="97">
        <v>1330000</v>
      </c>
    </row>
    <row r="21" spans="2:6" s="113" customFormat="1" ht="12.75" customHeight="1">
      <c r="B21" s="1200"/>
      <c r="C21" s="1200"/>
      <c r="D21" s="1200"/>
      <c r="E21" s="1200"/>
      <c r="F21" s="1200"/>
    </row>
    <row r="22" spans="2:6" ht="12.75" customHeight="1">
      <c r="B22" s="1102" t="s">
        <v>720</v>
      </c>
      <c r="C22" s="1102"/>
      <c r="D22" s="1102"/>
      <c r="E22" s="1102"/>
      <c r="F22" s="1102"/>
    </row>
    <row r="23" spans="2:6" s="71" customFormat="1" ht="12.75" customHeight="1">
      <c r="B23" s="1075" t="s">
        <v>433</v>
      </c>
      <c r="C23" s="1075" t="s">
        <v>700</v>
      </c>
      <c r="D23" s="115" t="s">
        <v>701</v>
      </c>
      <c r="E23" s="116" t="s">
        <v>702</v>
      </c>
      <c r="F23" s="115" t="s">
        <v>703</v>
      </c>
    </row>
    <row r="24" spans="2:6" s="71" customFormat="1" ht="12.75">
      <c r="B24" s="1075"/>
      <c r="C24" s="1075"/>
      <c r="D24" s="117" t="s">
        <v>704</v>
      </c>
      <c r="E24" s="118" t="s">
        <v>704</v>
      </c>
      <c r="F24" s="117" t="s">
        <v>705</v>
      </c>
    </row>
    <row r="25" spans="2:6" ht="25.5">
      <c r="B25" s="119" t="s">
        <v>711</v>
      </c>
      <c r="C25" s="78" t="s">
        <v>721</v>
      </c>
      <c r="D25" s="120">
        <v>50</v>
      </c>
      <c r="E25" s="120">
        <v>99</v>
      </c>
      <c r="F25" s="90">
        <v>2450000</v>
      </c>
    </row>
    <row r="26" spans="2:8" ht="27" customHeight="1">
      <c r="B26" s="121" t="s">
        <v>466</v>
      </c>
      <c r="C26" s="122" t="s">
        <v>722</v>
      </c>
      <c r="D26" s="123">
        <v>113</v>
      </c>
      <c r="E26" s="124">
        <v>235.5</v>
      </c>
      <c r="F26" s="125">
        <v>5887500</v>
      </c>
      <c r="H26" s="17"/>
    </row>
    <row r="27" spans="2:8" ht="25.5">
      <c r="B27" s="126" t="s">
        <v>723</v>
      </c>
      <c r="C27" s="127" t="s">
        <v>724</v>
      </c>
      <c r="D27" s="91">
        <v>90</v>
      </c>
      <c r="E27" s="128">
        <v>276</v>
      </c>
      <c r="F27" s="85">
        <v>6900000</v>
      </c>
      <c r="H27" s="17"/>
    </row>
    <row r="28" spans="2:8" ht="25.5">
      <c r="B28" s="129"/>
      <c r="C28" s="1111" t="s">
        <v>1767</v>
      </c>
      <c r="D28" s="1112">
        <v>70</v>
      </c>
      <c r="E28" s="1113">
        <v>170</v>
      </c>
      <c r="F28" s="1114">
        <v>3740000</v>
      </c>
      <c r="H28" s="17"/>
    </row>
    <row r="29" spans="2:8" ht="25.5">
      <c r="B29" s="129"/>
      <c r="C29" s="127" t="s">
        <v>725</v>
      </c>
      <c r="D29" s="91">
        <v>45</v>
      </c>
      <c r="E29" s="83">
        <v>138</v>
      </c>
      <c r="F29" s="85">
        <v>3174000</v>
      </c>
      <c r="H29" s="17"/>
    </row>
    <row r="30" spans="2:8" ht="20.25" customHeight="1">
      <c r="B30" s="130"/>
      <c r="C30" s="127" t="s">
        <v>726</v>
      </c>
      <c r="D30" s="91">
        <v>42</v>
      </c>
      <c r="E30" s="83">
        <v>88.34</v>
      </c>
      <c r="F30" s="85">
        <v>1767000</v>
      </c>
      <c r="H30" s="17"/>
    </row>
    <row r="31" spans="2:6" s="113" customFormat="1" ht="11.25" customHeight="1">
      <c r="B31" s="1200"/>
      <c r="C31" s="1200"/>
      <c r="D31" s="1200"/>
      <c r="E31" s="1200"/>
      <c r="F31" s="1200"/>
    </row>
    <row r="32" spans="2:6" ht="12.75" customHeight="1">
      <c r="B32" s="1102" t="s">
        <v>728</v>
      </c>
      <c r="C32" s="1102"/>
      <c r="D32" s="1102"/>
      <c r="E32" s="1102"/>
      <c r="F32" s="1102"/>
    </row>
    <row r="33" spans="2:6" s="71" customFormat="1" ht="12.75" customHeight="1">
      <c r="B33" s="1104" t="s">
        <v>433</v>
      </c>
      <c r="C33" s="1079" t="s">
        <v>700</v>
      </c>
      <c r="D33" s="73" t="s">
        <v>701</v>
      </c>
      <c r="E33" s="74" t="s">
        <v>702</v>
      </c>
      <c r="F33" s="73" t="s">
        <v>703</v>
      </c>
    </row>
    <row r="34" spans="2:6" s="71" customFormat="1" ht="15.75" customHeight="1">
      <c r="B34" s="1104"/>
      <c r="C34" s="1079"/>
      <c r="D34" s="73" t="s">
        <v>704</v>
      </c>
      <c r="E34" s="74" t="s">
        <v>704</v>
      </c>
      <c r="F34" s="73" t="s">
        <v>705</v>
      </c>
    </row>
    <row r="35" spans="2:6" ht="27" customHeight="1">
      <c r="B35" s="1078" t="s">
        <v>464</v>
      </c>
      <c r="C35" s="133" t="s">
        <v>729</v>
      </c>
      <c r="D35" s="134"/>
      <c r="E35" s="135"/>
      <c r="F35" s="136"/>
    </row>
    <row r="36" spans="2:6" ht="12.75">
      <c r="B36" s="1078"/>
      <c r="C36" s="112" t="s">
        <v>730</v>
      </c>
      <c r="D36" s="95"/>
      <c r="E36" s="99">
        <v>32.48</v>
      </c>
      <c r="F36" s="97">
        <v>3000000</v>
      </c>
    </row>
    <row r="37" spans="2:6" ht="12.75">
      <c r="B37" s="1078"/>
      <c r="C37" s="112" t="s">
        <v>731</v>
      </c>
      <c r="D37" s="95"/>
      <c r="E37" s="99">
        <v>194.38</v>
      </c>
      <c r="F37" s="97">
        <v>8747100</v>
      </c>
    </row>
    <row r="38" spans="2:6" ht="25.5">
      <c r="B38" s="1078"/>
      <c r="C38" s="137" t="s">
        <v>732</v>
      </c>
      <c r="D38" s="95"/>
      <c r="E38" s="99">
        <v>141.96</v>
      </c>
      <c r="F38" s="97">
        <v>11037200</v>
      </c>
    </row>
    <row r="39" spans="2:6" ht="12.75">
      <c r="B39" s="132"/>
      <c r="C39" s="98" t="s">
        <v>733</v>
      </c>
      <c r="D39" s="138"/>
      <c r="E39" s="135">
        <v>47.06</v>
      </c>
      <c r="F39" s="136">
        <v>3294200</v>
      </c>
    </row>
    <row r="40" spans="2:6" ht="17.25" customHeight="1">
      <c r="B40" s="119"/>
      <c r="C40" s="139" t="s">
        <v>734</v>
      </c>
      <c r="D40" s="138"/>
      <c r="E40" s="135">
        <v>38.1</v>
      </c>
      <c r="F40" s="136">
        <v>1524000</v>
      </c>
    </row>
    <row r="41" spans="2:6" ht="30.75" customHeight="1">
      <c r="B41" s="1076" t="s">
        <v>735</v>
      </c>
      <c r="C41" s="140" t="s">
        <v>736</v>
      </c>
      <c r="D41" s="141"/>
      <c r="E41" s="99"/>
      <c r="F41" s="97"/>
    </row>
    <row r="42" spans="2:6" ht="12.75">
      <c r="B42" s="1076"/>
      <c r="C42" s="112" t="s">
        <v>737</v>
      </c>
      <c r="D42" s="95"/>
      <c r="E42" s="99">
        <v>97.76</v>
      </c>
      <c r="F42" s="97">
        <v>7132743.44</v>
      </c>
    </row>
    <row r="43" spans="2:6" ht="12.75">
      <c r="B43" s="1076"/>
      <c r="C43" s="112" t="s">
        <v>738</v>
      </c>
      <c r="D43" s="95"/>
      <c r="E43" s="99">
        <v>104.56</v>
      </c>
      <c r="F43" s="97">
        <v>8276232.41</v>
      </c>
    </row>
    <row r="44" spans="2:6" ht="12.75">
      <c r="B44" s="1076"/>
      <c r="C44" s="112" t="s">
        <v>739</v>
      </c>
      <c r="D44" s="95"/>
      <c r="E44" s="99">
        <v>12.5</v>
      </c>
      <c r="F44" s="97">
        <v>654500</v>
      </c>
    </row>
    <row r="45" spans="2:6" ht="12.75">
      <c r="B45" s="1076"/>
      <c r="C45" s="112" t="s">
        <v>740</v>
      </c>
      <c r="D45" s="95"/>
      <c r="E45" s="99">
        <v>12.5</v>
      </c>
      <c r="F45" s="97">
        <v>654500</v>
      </c>
    </row>
    <row r="46" spans="2:6" ht="12.75">
      <c r="B46" s="1076"/>
      <c r="C46" s="112" t="s">
        <v>741</v>
      </c>
      <c r="D46" s="95"/>
      <c r="E46" s="99">
        <v>12.5</v>
      </c>
      <c r="F46" s="97">
        <v>654500</v>
      </c>
    </row>
    <row r="47" spans="2:6" ht="12.75">
      <c r="B47" s="1076"/>
      <c r="C47" s="112" t="s">
        <v>742</v>
      </c>
      <c r="D47" s="95"/>
      <c r="E47" s="99" t="s">
        <v>743</v>
      </c>
      <c r="F47" s="97">
        <v>1309000</v>
      </c>
    </row>
    <row r="48" spans="2:6" ht="12.75" customHeight="1">
      <c r="B48" s="1076"/>
      <c r="C48" s="142" t="s">
        <v>744</v>
      </c>
      <c r="D48" s="138"/>
      <c r="E48" s="135" t="s">
        <v>743</v>
      </c>
      <c r="F48" s="136">
        <v>1276000</v>
      </c>
    </row>
    <row r="49" spans="2:6" ht="12.75">
      <c r="B49" s="1076"/>
      <c r="C49" s="112" t="s">
        <v>745</v>
      </c>
      <c r="D49" s="95"/>
      <c r="E49" s="99">
        <v>12.5</v>
      </c>
      <c r="F49" s="97">
        <v>621500</v>
      </c>
    </row>
    <row r="50" spans="2:6" ht="12.75">
      <c r="B50" s="1076"/>
      <c r="C50" s="112" t="s">
        <v>746</v>
      </c>
      <c r="D50" s="95"/>
      <c r="E50" s="99">
        <v>12.5</v>
      </c>
      <c r="F50" s="97">
        <v>605000</v>
      </c>
    </row>
    <row r="51" spans="2:6" ht="12.75">
      <c r="B51" s="1076"/>
      <c r="C51" s="112" t="s">
        <v>747</v>
      </c>
      <c r="D51" s="95"/>
      <c r="E51" s="99">
        <v>12.5</v>
      </c>
      <c r="F51" s="97">
        <v>605000</v>
      </c>
    </row>
    <row r="52" spans="2:6" ht="25.5">
      <c r="B52" s="1076"/>
      <c r="C52" s="112" t="s">
        <v>748</v>
      </c>
      <c r="D52" s="95"/>
      <c r="E52" s="99">
        <v>420</v>
      </c>
      <c r="F52" s="97">
        <v>10500000</v>
      </c>
    </row>
    <row r="53" spans="2:6" ht="29.25" customHeight="1">
      <c r="B53" s="1076"/>
      <c r="C53" s="112" t="s">
        <v>749</v>
      </c>
      <c r="D53" s="95"/>
      <c r="E53" s="99">
        <v>116.4</v>
      </c>
      <c r="F53" s="97">
        <v>6800000</v>
      </c>
    </row>
    <row r="54" spans="2:6" ht="27" customHeight="1">
      <c r="B54" s="1169" t="s">
        <v>711</v>
      </c>
      <c r="C54" s="140" t="s">
        <v>750</v>
      </c>
      <c r="D54" s="141"/>
      <c r="E54" s="99"/>
      <c r="F54" s="97"/>
    </row>
    <row r="55" spans="2:6" ht="12.75">
      <c r="B55" s="1169"/>
      <c r="C55" s="112" t="s">
        <v>751</v>
      </c>
      <c r="D55" s="95"/>
      <c r="E55" s="99">
        <v>12.5</v>
      </c>
      <c r="F55" s="97">
        <v>350000</v>
      </c>
    </row>
    <row r="56" spans="2:6" ht="12.75">
      <c r="B56" s="1169"/>
      <c r="C56" s="112" t="s">
        <v>752</v>
      </c>
      <c r="D56" s="95"/>
      <c r="E56" s="99" t="s">
        <v>753</v>
      </c>
      <c r="F56" s="97" t="s">
        <v>754</v>
      </c>
    </row>
    <row r="57" spans="2:6" ht="12.75">
      <c r="B57" s="1169"/>
      <c r="C57" s="112" t="s">
        <v>755</v>
      </c>
      <c r="D57" s="95"/>
      <c r="E57" s="99">
        <v>12.5</v>
      </c>
      <c r="F57" s="97">
        <v>300000</v>
      </c>
    </row>
    <row r="58" spans="2:6" ht="24.75" customHeight="1">
      <c r="B58" s="1073" t="s">
        <v>712</v>
      </c>
      <c r="C58" s="143" t="s">
        <v>756</v>
      </c>
      <c r="D58" s="144"/>
      <c r="E58" s="99"/>
      <c r="F58" s="97"/>
    </row>
    <row r="59" spans="2:6" ht="12.75">
      <c r="B59" s="1073"/>
      <c r="C59" s="127" t="s">
        <v>757</v>
      </c>
      <c r="D59" s="89"/>
      <c r="E59" s="145">
        <v>333.2</v>
      </c>
      <c r="F59" s="146">
        <v>11012400</v>
      </c>
    </row>
    <row r="60" spans="2:6" ht="12.75">
      <c r="B60" s="1073"/>
      <c r="C60" s="127" t="s">
        <v>758</v>
      </c>
      <c r="D60" s="89"/>
      <c r="E60" s="89">
        <v>333.2</v>
      </c>
      <c r="F60" s="90">
        <v>10662400</v>
      </c>
    </row>
    <row r="61" spans="2:6" ht="12.75">
      <c r="B61" s="1073"/>
      <c r="C61" s="127" t="s">
        <v>759</v>
      </c>
      <c r="D61" s="89"/>
      <c r="E61" s="89">
        <v>333.2</v>
      </c>
      <c r="F61" s="90">
        <v>10662400</v>
      </c>
    </row>
    <row r="62" spans="2:6" ht="12.75">
      <c r="B62" s="1073"/>
      <c r="C62" s="127" t="s">
        <v>760</v>
      </c>
      <c r="D62" s="89"/>
      <c r="E62" s="145">
        <v>323.69</v>
      </c>
      <c r="F62" s="90">
        <v>10708080</v>
      </c>
    </row>
    <row r="63" spans="2:6" ht="12.75">
      <c r="B63" s="1073"/>
      <c r="C63" s="127" t="s">
        <v>761</v>
      </c>
      <c r="D63" s="89"/>
      <c r="E63" s="145">
        <v>339.43</v>
      </c>
      <c r="F63" s="90">
        <v>11211760</v>
      </c>
    </row>
    <row r="64" spans="2:6" ht="12.75">
      <c r="B64" s="1073"/>
      <c r="C64" s="127" t="s">
        <v>762</v>
      </c>
      <c r="D64" s="89"/>
      <c r="E64" s="145">
        <v>323.69</v>
      </c>
      <c r="F64" s="90">
        <v>10708080</v>
      </c>
    </row>
    <row r="65" spans="2:6" ht="12.75">
      <c r="B65" s="1073"/>
      <c r="C65" s="127" t="s">
        <v>763</v>
      </c>
      <c r="D65" s="89"/>
      <c r="E65" s="145">
        <v>333.2</v>
      </c>
      <c r="F65" s="90">
        <v>11012400</v>
      </c>
    </row>
    <row r="66" spans="2:6" ht="12.75">
      <c r="B66" s="1073"/>
      <c r="C66" s="127" t="s">
        <v>764</v>
      </c>
      <c r="D66" s="89"/>
      <c r="E66" s="145">
        <v>347.67</v>
      </c>
      <c r="F66" s="90">
        <v>11475440</v>
      </c>
    </row>
    <row r="67" spans="2:6" ht="14.25" customHeight="1">
      <c r="B67" s="1073"/>
      <c r="C67" s="143" t="s">
        <v>765</v>
      </c>
      <c r="D67" s="144"/>
      <c r="E67" s="99"/>
      <c r="F67" s="97"/>
    </row>
    <row r="68" spans="2:6" ht="12.75">
      <c r="B68" s="1073"/>
      <c r="C68" s="112" t="s">
        <v>766</v>
      </c>
      <c r="D68" s="95"/>
      <c r="E68" s="99">
        <v>136.31</v>
      </c>
      <c r="F68" s="97">
        <f>25000*136.31</f>
        <v>3407750</v>
      </c>
    </row>
    <row r="69" spans="2:6" ht="12.75">
      <c r="B69" s="1073"/>
      <c r="C69" s="112" t="s">
        <v>767</v>
      </c>
      <c r="D69" s="95"/>
      <c r="E69" s="99">
        <v>107.35</v>
      </c>
      <c r="F69" s="97">
        <f>107.35*25000</f>
        <v>2683750</v>
      </c>
    </row>
    <row r="70" spans="2:6" ht="12.75">
      <c r="B70" s="1073"/>
      <c r="C70" s="112" t="s">
        <v>768</v>
      </c>
      <c r="D70" s="95"/>
      <c r="E70" s="99">
        <v>136.31</v>
      </c>
      <c r="F70" s="97">
        <f>25000*136.31</f>
        <v>3407750</v>
      </c>
    </row>
    <row r="71" spans="2:6" ht="14.25" customHeight="1">
      <c r="B71" s="1073"/>
      <c r="C71" s="140" t="s">
        <v>769</v>
      </c>
      <c r="D71" s="141"/>
      <c r="E71" s="99"/>
      <c r="F71" s="97"/>
    </row>
    <row r="72" spans="2:6" ht="12.75">
      <c r="B72" s="1073"/>
      <c r="C72" s="148" t="s">
        <v>770</v>
      </c>
      <c r="D72" s="123"/>
      <c r="E72" s="124">
        <v>172.69</v>
      </c>
      <c r="F72" s="125">
        <v>4317250</v>
      </c>
    </row>
    <row r="73" spans="2:6" ht="12.75">
      <c r="B73" s="1073"/>
      <c r="C73" s="112" t="s">
        <v>771</v>
      </c>
      <c r="D73" s="149"/>
      <c r="E73" s="99">
        <v>164.62</v>
      </c>
      <c r="F73" s="97">
        <v>4115500</v>
      </c>
    </row>
    <row r="74" spans="2:6" ht="12.75" customHeight="1">
      <c r="B74" s="1169" t="s">
        <v>772</v>
      </c>
      <c r="C74" s="150" t="s">
        <v>773</v>
      </c>
      <c r="D74" s="91"/>
      <c r="E74" s="83">
        <v>26.19</v>
      </c>
      <c r="F74" s="85">
        <v>1200000</v>
      </c>
    </row>
    <row r="75" spans="2:6" ht="12.75">
      <c r="B75" s="1169"/>
      <c r="C75" s="150" t="s">
        <v>774</v>
      </c>
      <c r="D75" s="91"/>
      <c r="E75" s="83">
        <v>26.19</v>
      </c>
      <c r="F75" s="85">
        <v>1200000</v>
      </c>
    </row>
    <row r="76" spans="2:7" ht="24.75" customHeight="1">
      <c r="B76" s="98" t="s">
        <v>775</v>
      </c>
      <c r="C76" s="151" t="s">
        <v>776</v>
      </c>
      <c r="D76" s="152"/>
      <c r="E76" s="91">
        <v>111.81125</v>
      </c>
      <c r="F76" s="153">
        <v>5365562.5</v>
      </c>
      <c r="G76" s="53">
        <v>0</v>
      </c>
    </row>
    <row r="77" spans="2:6" ht="12.75" customHeight="1">
      <c r="B77" s="1076" t="s">
        <v>723</v>
      </c>
      <c r="C77" s="139" t="s">
        <v>777</v>
      </c>
      <c r="D77" s="138">
        <v>954.3</v>
      </c>
      <c r="E77" s="135">
        <v>4114.37</v>
      </c>
      <c r="F77" s="136">
        <v>39750000</v>
      </c>
    </row>
    <row r="78" spans="2:6" ht="27.75" customHeight="1">
      <c r="B78" s="1076"/>
      <c r="C78" s="143" t="s">
        <v>778</v>
      </c>
      <c r="D78" s="144"/>
      <c r="E78" s="99"/>
      <c r="F78" s="97"/>
    </row>
    <row r="79" spans="2:6" ht="13.5" customHeight="1">
      <c r="B79" s="1076"/>
      <c r="C79" s="112" t="s">
        <v>779</v>
      </c>
      <c r="D79" s="95"/>
      <c r="E79" s="99">
        <v>76.44</v>
      </c>
      <c r="F79" s="97">
        <v>3210480</v>
      </c>
    </row>
    <row r="80" spans="2:6" ht="13.5" customHeight="1">
      <c r="B80" s="1076"/>
      <c r="C80" s="112" t="s">
        <v>780</v>
      </c>
      <c r="D80" s="95"/>
      <c r="E80" s="99">
        <v>97.51</v>
      </c>
      <c r="F80" s="97">
        <v>4095420</v>
      </c>
    </row>
    <row r="81" spans="2:6" ht="28.5" customHeight="1">
      <c r="B81" s="1076"/>
      <c r="C81" s="155" t="s">
        <v>781</v>
      </c>
      <c r="D81" s="134"/>
      <c r="E81" s="135"/>
      <c r="F81" s="136"/>
    </row>
    <row r="82" spans="2:6" ht="12.75">
      <c r="B82" s="1076"/>
      <c r="C82" s="112" t="s">
        <v>782</v>
      </c>
      <c r="D82" s="95"/>
      <c r="E82" s="99">
        <v>165.2</v>
      </c>
      <c r="F82" s="97">
        <v>2168000</v>
      </c>
    </row>
    <row r="83" spans="2:6" ht="12.75">
      <c r="B83" s="1076"/>
      <c r="C83" s="112" t="s">
        <v>783</v>
      </c>
      <c r="D83" s="95"/>
      <c r="E83" s="99">
        <v>165.2</v>
      </c>
      <c r="F83" s="97">
        <v>2168000</v>
      </c>
    </row>
    <row r="84" spans="2:6" ht="12.75">
      <c r="B84" s="1076"/>
      <c r="C84" s="112" t="s">
        <v>784</v>
      </c>
      <c r="D84" s="95"/>
      <c r="E84" s="99">
        <v>199.5</v>
      </c>
      <c r="F84" s="97">
        <v>2619000</v>
      </c>
    </row>
    <row r="85" spans="2:6" ht="12.75">
      <c r="B85" s="1076"/>
      <c r="C85" s="112" t="s">
        <v>785</v>
      </c>
      <c r="D85" s="95"/>
      <c r="E85" s="99">
        <v>142.17</v>
      </c>
      <c r="F85" s="97">
        <v>2133000</v>
      </c>
    </row>
    <row r="86" spans="2:6" ht="12.75">
      <c r="B86" s="1076"/>
      <c r="C86" s="112" t="s">
        <v>786</v>
      </c>
      <c r="D86" s="95"/>
      <c r="E86" s="99">
        <v>119.29</v>
      </c>
      <c r="F86" s="97">
        <v>1790000</v>
      </c>
    </row>
    <row r="87" spans="2:6" ht="12.75">
      <c r="B87" s="1076"/>
      <c r="C87" s="112" t="s">
        <v>787</v>
      </c>
      <c r="D87" s="95"/>
      <c r="E87" s="99">
        <v>124.68</v>
      </c>
      <c r="F87" s="97">
        <v>1871000</v>
      </c>
    </row>
    <row r="88" spans="2:6" ht="12.75">
      <c r="B88" s="1076"/>
      <c r="C88" s="112" t="s">
        <v>788</v>
      </c>
      <c r="D88" s="95"/>
      <c r="E88" s="99">
        <v>140.39</v>
      </c>
      <c r="F88" s="97">
        <v>2106000</v>
      </c>
    </row>
    <row r="89" spans="2:6" ht="12.75">
      <c r="B89" s="1076"/>
      <c r="C89" s="112" t="s">
        <v>789</v>
      </c>
      <c r="D89" s="95"/>
      <c r="E89" s="99">
        <v>117.87</v>
      </c>
      <c r="F89" s="97">
        <v>1769000</v>
      </c>
    </row>
    <row r="90" spans="2:6" ht="12.75">
      <c r="B90" s="1076"/>
      <c r="C90" s="112" t="s">
        <v>790</v>
      </c>
      <c r="D90" s="95"/>
      <c r="E90" s="99">
        <v>119</v>
      </c>
      <c r="F90" s="97">
        <v>1785000</v>
      </c>
    </row>
    <row r="91" spans="1:6" s="17" customFormat="1" ht="27.75" customHeight="1">
      <c r="A91" s="53"/>
      <c r="B91" s="1076"/>
      <c r="C91" s="156" t="s">
        <v>791</v>
      </c>
      <c r="D91" s="95"/>
      <c r="E91" s="157">
        <v>80</v>
      </c>
      <c r="F91" s="97">
        <v>2400000</v>
      </c>
    </row>
    <row r="92" spans="2:6" ht="25.5">
      <c r="B92" s="1077" t="s">
        <v>792</v>
      </c>
      <c r="C92" s="158" t="s">
        <v>793</v>
      </c>
      <c r="D92" s="159"/>
      <c r="E92" s="160">
        <v>276.2</v>
      </c>
      <c r="F92" s="154">
        <v>7500000</v>
      </c>
    </row>
    <row r="93" spans="2:6" ht="25.5">
      <c r="B93" s="1077"/>
      <c r="C93" s="112" t="s">
        <v>794</v>
      </c>
      <c r="D93" s="95"/>
      <c r="E93" s="99">
        <v>333.03</v>
      </c>
      <c r="F93" s="97">
        <f>30000*E93</f>
        <v>9990900</v>
      </c>
    </row>
    <row r="94" spans="2:6" s="113" customFormat="1" ht="8.25" customHeight="1">
      <c r="B94" s="1200"/>
      <c r="C94" s="1200"/>
      <c r="D94" s="1200"/>
      <c r="E94" s="1200"/>
      <c r="F94" s="1200"/>
    </row>
    <row r="95" spans="2:6" s="71" customFormat="1" ht="12.75" customHeight="1">
      <c r="B95" s="1074" t="s">
        <v>795</v>
      </c>
      <c r="C95" s="1074"/>
      <c r="D95" s="1074"/>
      <c r="E95" s="1074"/>
      <c r="F95" s="1074"/>
    </row>
    <row r="96" spans="2:6" s="71" customFormat="1" ht="12.75" customHeight="1">
      <c r="B96" s="1075" t="s">
        <v>433</v>
      </c>
      <c r="C96" s="1075" t="s">
        <v>700</v>
      </c>
      <c r="D96" s="115" t="s">
        <v>701</v>
      </c>
      <c r="E96" s="116" t="s">
        <v>702</v>
      </c>
      <c r="F96" s="115" t="s">
        <v>703</v>
      </c>
    </row>
    <row r="97" spans="2:6" s="71" customFormat="1" ht="12.75">
      <c r="B97" s="1075"/>
      <c r="C97" s="1075"/>
      <c r="D97" s="115" t="s">
        <v>704</v>
      </c>
      <c r="E97" s="116" t="s">
        <v>704</v>
      </c>
      <c r="F97" s="115" t="s">
        <v>705</v>
      </c>
    </row>
    <row r="98" spans="2:6" ht="25.5">
      <c r="B98" s="1115" t="s">
        <v>711</v>
      </c>
      <c r="C98" s="1116" t="s">
        <v>1768</v>
      </c>
      <c r="D98" s="1117" t="s">
        <v>796</v>
      </c>
      <c r="E98" s="1118"/>
      <c r="F98" s="1119" t="s">
        <v>797</v>
      </c>
    </row>
    <row r="99" spans="2:6" ht="25.5">
      <c r="B99" s="1093" t="s">
        <v>798</v>
      </c>
      <c r="C99" s="1094" t="s">
        <v>1763</v>
      </c>
      <c r="D99" s="1095">
        <v>72</v>
      </c>
      <c r="E99" s="1095"/>
      <c r="F99" s="1086">
        <v>540000</v>
      </c>
    </row>
    <row r="100" spans="2:6" ht="19.5" customHeight="1">
      <c r="B100" s="1096" t="s">
        <v>799</v>
      </c>
      <c r="C100" s="1097" t="s">
        <v>1764</v>
      </c>
      <c r="D100" s="1086">
        <v>587</v>
      </c>
      <c r="E100" s="1098"/>
      <c r="F100" s="1086">
        <v>5576500</v>
      </c>
    </row>
    <row r="101" spans="2:6" ht="26.25" customHeight="1">
      <c r="B101" s="162" t="s">
        <v>800</v>
      </c>
      <c r="C101" s="163" t="s">
        <v>801</v>
      </c>
      <c r="D101" s="138">
        <v>600</v>
      </c>
      <c r="E101" s="164"/>
      <c r="F101" s="136">
        <v>3600000</v>
      </c>
    </row>
    <row r="102" spans="2:6" ht="21.75" customHeight="1">
      <c r="B102" s="1073" t="s">
        <v>717</v>
      </c>
      <c r="C102" s="165" t="s">
        <v>802</v>
      </c>
      <c r="D102" s="95">
        <v>1872</v>
      </c>
      <c r="E102" s="166"/>
      <c r="F102" s="97">
        <v>5616000</v>
      </c>
    </row>
    <row r="103" spans="2:6" ht="21.75" customHeight="1">
      <c r="B103" s="1073"/>
      <c r="C103" s="94" t="s">
        <v>803</v>
      </c>
      <c r="D103" s="95">
        <v>1243</v>
      </c>
      <c r="E103" s="166"/>
      <c r="F103" s="97">
        <v>2735000</v>
      </c>
    </row>
    <row r="104" spans="2:6" ht="21.75" customHeight="1">
      <c r="B104" s="111"/>
      <c r="C104" s="94" t="s">
        <v>804</v>
      </c>
      <c r="D104" s="95">
        <v>1958.8</v>
      </c>
      <c r="E104" s="166"/>
      <c r="F104" s="104">
        <v>3918000</v>
      </c>
    </row>
    <row r="105" spans="2:6" s="113" customFormat="1" ht="12.75">
      <c r="B105" s="1200"/>
      <c r="C105" s="1200"/>
      <c r="D105" s="1200"/>
      <c r="E105" s="1200"/>
      <c r="F105" s="1200"/>
    </row>
    <row r="106" spans="2:6" ht="13.5" customHeight="1">
      <c r="B106" s="1102" t="s">
        <v>805</v>
      </c>
      <c r="C106" s="1102"/>
      <c r="D106" s="1102"/>
      <c r="E106" s="1102"/>
      <c r="F106" s="1102"/>
    </row>
    <row r="107" spans="2:6" s="71" customFormat="1" ht="12.75" customHeight="1">
      <c r="B107" s="1104" t="s">
        <v>433</v>
      </c>
      <c r="C107" s="1104" t="s">
        <v>700</v>
      </c>
      <c r="D107" s="167" t="s">
        <v>701</v>
      </c>
      <c r="E107" s="168" t="s">
        <v>702</v>
      </c>
      <c r="F107" s="167" t="s">
        <v>703</v>
      </c>
    </row>
    <row r="108" spans="2:6" s="71" customFormat="1" ht="12.75">
      <c r="B108" s="1104"/>
      <c r="C108" s="1104"/>
      <c r="D108" s="117" t="s">
        <v>704</v>
      </c>
      <c r="E108" s="118" t="s">
        <v>704</v>
      </c>
      <c r="F108" s="117" t="s">
        <v>705</v>
      </c>
    </row>
    <row r="109" spans="2:6" ht="24.75" customHeight="1">
      <c r="B109" s="1169" t="s">
        <v>806</v>
      </c>
      <c r="C109" s="21" t="s">
        <v>807</v>
      </c>
      <c r="D109" s="95">
        <v>320</v>
      </c>
      <c r="E109" s="157"/>
      <c r="F109" s="97">
        <v>25000000</v>
      </c>
    </row>
    <row r="110" spans="1:6" s="17" customFormat="1" ht="16.5" customHeight="1">
      <c r="A110" s="53"/>
      <c r="B110" s="1169"/>
      <c r="C110" s="98" t="s">
        <v>808</v>
      </c>
      <c r="D110" s="95">
        <v>200</v>
      </c>
      <c r="E110" s="99">
        <v>524.18</v>
      </c>
      <c r="F110" s="97">
        <v>9000000</v>
      </c>
    </row>
    <row r="111" spans="2:6" ht="25.5">
      <c r="B111" s="169" t="s">
        <v>809</v>
      </c>
      <c r="C111" s="88" t="s">
        <v>810</v>
      </c>
      <c r="D111" s="91">
        <v>433</v>
      </c>
      <c r="E111" s="128">
        <v>1336</v>
      </c>
      <c r="F111" s="85">
        <v>18300000</v>
      </c>
    </row>
    <row r="112" spans="2:6" ht="18" customHeight="1">
      <c r="B112" s="170" t="s">
        <v>735</v>
      </c>
      <c r="C112" s="98" t="s">
        <v>811</v>
      </c>
      <c r="D112" s="95">
        <v>1420.3</v>
      </c>
      <c r="E112" s="99">
        <v>1083</v>
      </c>
      <c r="F112" s="97">
        <v>30740000</v>
      </c>
    </row>
    <row r="113" spans="2:6" ht="27.75" customHeight="1">
      <c r="B113" s="1072" t="s">
        <v>812</v>
      </c>
      <c r="C113" s="122" t="s">
        <v>813</v>
      </c>
      <c r="D113" s="123">
        <v>23157.39</v>
      </c>
      <c r="E113" s="124">
        <v>14763</v>
      </c>
      <c r="F113" s="125">
        <v>850000000</v>
      </c>
    </row>
    <row r="114" spans="2:6" ht="27.75" customHeight="1">
      <c r="B114" s="1072"/>
      <c r="C114" s="1087" t="s">
        <v>814</v>
      </c>
      <c r="D114" s="1088">
        <v>1000</v>
      </c>
      <c r="E114" s="1085">
        <v>748</v>
      </c>
      <c r="F114" s="1086">
        <v>42413200</v>
      </c>
    </row>
    <row r="115" spans="2:6" ht="15.75" customHeight="1">
      <c r="B115" s="1072"/>
      <c r="C115" s="1089" t="s">
        <v>815</v>
      </c>
      <c r="D115" s="1090">
        <v>1500</v>
      </c>
      <c r="E115" s="1091">
        <v>2027.5</v>
      </c>
      <c r="F115" s="1092" t="s">
        <v>797</v>
      </c>
    </row>
    <row r="116" spans="2:6" ht="12.75" customHeight="1">
      <c r="B116" s="1200"/>
      <c r="C116" s="1200"/>
      <c r="D116" s="1200"/>
      <c r="E116" s="1200"/>
      <c r="F116" s="1200"/>
    </row>
    <row r="117" spans="2:6" ht="12.75" customHeight="1">
      <c r="B117" s="1102" t="s">
        <v>816</v>
      </c>
      <c r="C117" s="1102"/>
      <c r="D117" s="1102"/>
      <c r="E117" s="1102"/>
      <c r="F117" s="1102"/>
    </row>
    <row r="118" spans="2:6" ht="12.75" customHeight="1">
      <c r="B118" s="1104" t="s">
        <v>433</v>
      </c>
      <c r="C118" s="1069" t="s">
        <v>700</v>
      </c>
      <c r="D118" s="173" t="s">
        <v>701</v>
      </c>
      <c r="E118" s="174" t="s">
        <v>702</v>
      </c>
      <c r="F118" s="167" t="s">
        <v>703</v>
      </c>
    </row>
    <row r="119" spans="2:6" ht="12.75">
      <c r="B119" s="1104"/>
      <c r="C119" s="1069"/>
      <c r="D119" s="175" t="s">
        <v>704</v>
      </c>
      <c r="E119" s="176" t="s">
        <v>704</v>
      </c>
      <c r="F119" s="117" t="s">
        <v>705</v>
      </c>
    </row>
    <row r="120" spans="2:6" s="17" customFormat="1" ht="25.5">
      <c r="B120" s="177" t="s">
        <v>464</v>
      </c>
      <c r="C120" s="1120" t="s">
        <v>817</v>
      </c>
      <c r="D120" s="1121"/>
      <c r="E120" s="1122"/>
      <c r="F120" s="1123"/>
    </row>
    <row r="121" spans="2:6" s="17" customFormat="1" ht="12.75">
      <c r="B121" s="179"/>
      <c r="C121" s="1120" t="s">
        <v>1769</v>
      </c>
      <c r="D121" s="1124"/>
      <c r="E121" s="1118">
        <v>70.04</v>
      </c>
      <c r="F121" s="1119">
        <v>2941680</v>
      </c>
    </row>
    <row r="122" spans="2:6" s="17" customFormat="1" ht="12.75">
      <c r="B122" s="179"/>
      <c r="C122" s="1120" t="s">
        <v>1770</v>
      </c>
      <c r="D122" s="1124"/>
      <c r="E122" s="1118">
        <v>67.71</v>
      </c>
      <c r="F122" s="1119">
        <v>2843820</v>
      </c>
    </row>
    <row r="123" spans="1:6" s="185" customFormat="1" ht="15">
      <c r="A123" s="17"/>
      <c r="B123" s="1070"/>
      <c r="C123" s="181" t="s">
        <v>818</v>
      </c>
      <c r="D123" s="182"/>
      <c r="E123" s="183"/>
      <c r="F123" s="184" t="s">
        <v>797</v>
      </c>
    </row>
    <row r="124" spans="1:6" s="185" customFormat="1" ht="12.75">
      <c r="A124" s="17"/>
      <c r="B124" s="1070"/>
      <c r="C124" s="88" t="s">
        <v>819</v>
      </c>
      <c r="D124" s="91"/>
      <c r="E124" s="128">
        <v>366.48</v>
      </c>
      <c r="F124" s="85"/>
    </row>
    <row r="125" spans="1:6" s="185" customFormat="1" ht="12.75">
      <c r="A125" s="17"/>
      <c r="B125" s="1070"/>
      <c r="C125" s="88" t="s">
        <v>820</v>
      </c>
      <c r="D125" s="91"/>
      <c r="E125" s="128">
        <v>248.71</v>
      </c>
      <c r="F125" s="85"/>
    </row>
    <row r="126" spans="1:6" s="185" customFormat="1" ht="12.75">
      <c r="A126" s="17"/>
      <c r="B126" s="1070"/>
      <c r="C126" s="88" t="s">
        <v>821</v>
      </c>
      <c r="D126" s="91"/>
      <c r="E126" s="128">
        <v>399.63</v>
      </c>
      <c r="F126" s="85"/>
    </row>
    <row r="127" spans="1:6" s="185" customFormat="1" ht="12.75">
      <c r="A127" s="17"/>
      <c r="B127" s="1070"/>
      <c r="C127" s="88" t="s">
        <v>822</v>
      </c>
      <c r="D127" s="91"/>
      <c r="E127" s="128">
        <v>207.26</v>
      </c>
      <c r="F127" s="85"/>
    </row>
    <row r="128" spans="1:6" s="185" customFormat="1" ht="12.75">
      <c r="A128" s="17"/>
      <c r="B128" s="1070"/>
      <c r="C128" s="88" t="s">
        <v>823</v>
      </c>
      <c r="D128" s="91"/>
      <c r="E128" s="128">
        <v>263.26</v>
      </c>
      <c r="F128" s="85"/>
    </row>
    <row r="129" spans="1:6" s="70" customFormat="1" ht="28.5" customHeight="1">
      <c r="A129" s="17"/>
      <c r="B129" s="1070"/>
      <c r="C129" s="187" t="s">
        <v>824</v>
      </c>
      <c r="D129" s="91"/>
      <c r="E129" s="128">
        <v>462.13</v>
      </c>
      <c r="F129" s="85">
        <v>16175000</v>
      </c>
    </row>
    <row r="130" spans="1:6" s="70" customFormat="1" ht="30" customHeight="1">
      <c r="A130" s="17"/>
      <c r="B130" s="1070"/>
      <c r="C130" s="188" t="s">
        <v>825</v>
      </c>
      <c r="D130" s="89"/>
      <c r="E130" s="89">
        <v>128.18</v>
      </c>
      <c r="F130" s="90">
        <v>4807000</v>
      </c>
    </row>
    <row r="131" spans="1:6" s="185" customFormat="1" ht="29.25" customHeight="1">
      <c r="A131" s="17"/>
      <c r="B131" s="1071" t="s">
        <v>735</v>
      </c>
      <c r="C131" s="190" t="s">
        <v>826</v>
      </c>
      <c r="D131" s="91"/>
      <c r="E131" s="128"/>
      <c r="F131" s="85"/>
    </row>
    <row r="132" spans="1:6" s="185" customFormat="1" ht="15.75" customHeight="1">
      <c r="A132" s="17"/>
      <c r="B132" s="1071"/>
      <c r="C132" s="88" t="s">
        <v>827</v>
      </c>
      <c r="D132" s="91"/>
      <c r="E132" s="128">
        <v>48.66</v>
      </c>
      <c r="F132" s="85">
        <v>1946400</v>
      </c>
    </row>
    <row r="133" spans="1:6" s="185" customFormat="1" ht="15.75" customHeight="1">
      <c r="A133" s="17"/>
      <c r="B133" s="1071"/>
      <c r="C133" s="88" t="s">
        <v>828</v>
      </c>
      <c r="D133" s="91"/>
      <c r="E133" s="128">
        <v>87.44</v>
      </c>
      <c r="F133" s="85">
        <v>3497600</v>
      </c>
    </row>
    <row r="134" spans="1:6" ht="42" customHeight="1">
      <c r="A134" s="17"/>
      <c r="B134" s="1067" t="s">
        <v>829</v>
      </c>
      <c r="C134" s="1125" t="s">
        <v>1771</v>
      </c>
      <c r="D134" s="1117"/>
      <c r="E134" s="1127"/>
      <c r="F134" s="1119"/>
    </row>
    <row r="135" spans="1:6" s="185" customFormat="1" ht="15" customHeight="1">
      <c r="A135" s="17"/>
      <c r="B135" s="1067"/>
      <c r="C135" s="1128" t="s">
        <v>830</v>
      </c>
      <c r="D135" s="1129"/>
      <c r="E135" s="1130">
        <v>122.6</v>
      </c>
      <c r="F135" s="1131">
        <v>6130000</v>
      </c>
    </row>
    <row r="136" spans="1:6" s="185" customFormat="1" ht="15" customHeight="1">
      <c r="A136" s="17"/>
      <c r="B136" s="1067"/>
      <c r="C136" s="1128" t="s">
        <v>831</v>
      </c>
      <c r="D136" s="1129"/>
      <c r="E136" s="1130">
        <v>143.94</v>
      </c>
      <c r="F136" s="1131">
        <v>7197000</v>
      </c>
    </row>
    <row r="137" spans="1:6" s="185" customFormat="1" ht="15" customHeight="1">
      <c r="A137" s="17"/>
      <c r="B137" s="1067"/>
      <c r="C137" s="1128" t="s">
        <v>832</v>
      </c>
      <c r="D137" s="1129"/>
      <c r="E137" s="1130">
        <v>139.43</v>
      </c>
      <c r="F137" s="1131">
        <v>6971500</v>
      </c>
    </row>
    <row r="138" spans="1:6" s="185" customFormat="1" ht="15" customHeight="1">
      <c r="A138" s="17"/>
      <c r="B138" s="1067"/>
      <c r="C138" s="1128" t="s">
        <v>833</v>
      </c>
      <c r="D138" s="1129"/>
      <c r="E138" s="1130">
        <v>78.26</v>
      </c>
      <c r="F138" s="1131">
        <v>3913000</v>
      </c>
    </row>
    <row r="139" spans="1:6" s="185" customFormat="1" ht="15" customHeight="1">
      <c r="A139" s="17"/>
      <c r="B139" s="1067"/>
      <c r="C139" s="1128" t="s">
        <v>834</v>
      </c>
      <c r="D139" s="1129"/>
      <c r="E139" s="1130">
        <v>230.27</v>
      </c>
      <c r="F139" s="1131">
        <v>11513500</v>
      </c>
    </row>
    <row r="140" spans="1:6" s="185" customFormat="1" ht="15" customHeight="1">
      <c r="A140" s="17"/>
      <c r="B140" s="1067"/>
      <c r="C140" s="1128" t="s">
        <v>835</v>
      </c>
      <c r="D140" s="1129"/>
      <c r="E140" s="1130">
        <v>122.6</v>
      </c>
      <c r="F140" s="1131">
        <v>6130000</v>
      </c>
    </row>
    <row r="141" spans="1:6" s="185" customFormat="1" ht="12.75" customHeight="1">
      <c r="A141" s="17"/>
      <c r="B141" s="1067"/>
      <c r="C141" s="1128" t="s">
        <v>836</v>
      </c>
      <c r="D141" s="1129"/>
      <c r="E141" s="1130">
        <v>143.94</v>
      </c>
      <c r="F141" s="1131">
        <v>7197000</v>
      </c>
    </row>
    <row r="142" spans="1:6" s="185" customFormat="1" ht="12.75" customHeight="1">
      <c r="A142" s="17"/>
      <c r="B142" s="1067"/>
      <c r="C142" s="1128" t="s">
        <v>837</v>
      </c>
      <c r="D142" s="1129"/>
      <c r="E142" s="1130">
        <v>139.43</v>
      </c>
      <c r="F142" s="1131">
        <v>6971500</v>
      </c>
    </row>
    <row r="143" spans="1:6" s="185" customFormat="1" ht="12.75" customHeight="1">
      <c r="A143" s="17"/>
      <c r="B143" s="1067"/>
      <c r="C143" s="1128" t="s">
        <v>838</v>
      </c>
      <c r="D143" s="1129"/>
      <c r="E143" s="1130">
        <v>78.26</v>
      </c>
      <c r="F143" s="1131">
        <v>3913000</v>
      </c>
    </row>
    <row r="144" spans="1:6" s="185" customFormat="1" ht="12.75" customHeight="1">
      <c r="A144" s="17"/>
      <c r="B144" s="1067"/>
      <c r="C144" s="1128" t="s">
        <v>839</v>
      </c>
      <c r="D144" s="1129"/>
      <c r="E144" s="1130">
        <v>230.27</v>
      </c>
      <c r="F144" s="1131">
        <v>11513500</v>
      </c>
    </row>
    <row r="145" spans="1:6" s="194" customFormat="1" ht="12.75" customHeight="1">
      <c r="A145" s="17"/>
      <c r="B145" s="1067"/>
      <c r="C145" s="1132" t="s">
        <v>840</v>
      </c>
      <c r="D145" s="1129"/>
      <c r="E145" s="1133">
        <v>12.5</v>
      </c>
      <c r="F145" s="1131">
        <v>350000</v>
      </c>
    </row>
    <row r="146" spans="1:6" s="185" customFormat="1" ht="12.75" customHeight="1">
      <c r="A146" s="17"/>
      <c r="B146" s="1067"/>
      <c r="C146" s="1128" t="s">
        <v>841</v>
      </c>
      <c r="D146" s="1129"/>
      <c r="E146" s="1130">
        <v>12.5</v>
      </c>
      <c r="F146" s="1131">
        <v>350000</v>
      </c>
    </row>
    <row r="147" spans="1:6" s="185" customFormat="1" ht="12.75" customHeight="1">
      <c r="A147" s="17"/>
      <c r="B147" s="1067"/>
      <c r="C147" s="1128" t="s">
        <v>842</v>
      </c>
      <c r="D147" s="1129"/>
      <c r="E147" s="1130">
        <v>12.5</v>
      </c>
      <c r="F147" s="1131">
        <v>350000</v>
      </c>
    </row>
    <row r="148" spans="1:6" s="185" customFormat="1" ht="12.75" customHeight="1">
      <c r="A148" s="17"/>
      <c r="B148" s="1067"/>
      <c r="C148" s="1128" t="s">
        <v>843</v>
      </c>
      <c r="D148" s="1129"/>
      <c r="E148" s="1130">
        <v>12.5</v>
      </c>
      <c r="F148" s="1131">
        <v>350000</v>
      </c>
    </row>
    <row r="149" spans="1:6" s="185" customFormat="1" ht="12.75" customHeight="1">
      <c r="A149" s="17"/>
      <c r="B149" s="1067"/>
      <c r="C149" s="1134" t="s">
        <v>844</v>
      </c>
      <c r="D149" s="1135"/>
      <c r="E149" s="1136">
        <v>12.5</v>
      </c>
      <c r="F149" s="1137">
        <v>350000</v>
      </c>
    </row>
    <row r="150" spans="1:6" s="185" customFormat="1" ht="12.75" customHeight="1">
      <c r="A150" s="17"/>
      <c r="B150" s="1067"/>
      <c r="C150" s="1128" t="s">
        <v>845</v>
      </c>
      <c r="D150" s="1129"/>
      <c r="E150" s="1130">
        <v>12.5</v>
      </c>
      <c r="F150" s="1131">
        <v>350000</v>
      </c>
    </row>
    <row r="151" spans="1:6" s="185" customFormat="1" ht="12.75" customHeight="1">
      <c r="A151" s="17"/>
      <c r="B151" s="1067"/>
      <c r="C151" s="1128" t="s">
        <v>846</v>
      </c>
      <c r="D151" s="1129"/>
      <c r="E151" s="1130">
        <v>12.5</v>
      </c>
      <c r="F151" s="1131">
        <v>350000</v>
      </c>
    </row>
    <row r="152" spans="1:6" ht="12.75" customHeight="1">
      <c r="A152" s="17"/>
      <c r="B152" s="1067"/>
      <c r="C152" s="1126" t="s">
        <v>847</v>
      </c>
      <c r="D152" s="1117"/>
      <c r="E152" s="1127">
        <v>12.5</v>
      </c>
      <c r="F152" s="1119">
        <v>350000</v>
      </c>
    </row>
    <row r="153" spans="1:6" ht="12.75" customHeight="1">
      <c r="A153" s="17"/>
      <c r="B153" s="1067"/>
      <c r="C153" s="1126" t="s">
        <v>848</v>
      </c>
      <c r="D153" s="1117"/>
      <c r="E153" s="1127">
        <v>12.5</v>
      </c>
      <c r="F153" s="1119">
        <v>350000</v>
      </c>
    </row>
    <row r="154" spans="1:6" ht="12.75" customHeight="1">
      <c r="A154" s="17"/>
      <c r="B154" s="1067"/>
      <c r="C154" s="1126" t="s">
        <v>849</v>
      </c>
      <c r="D154" s="1117"/>
      <c r="E154" s="1127">
        <v>12.5</v>
      </c>
      <c r="F154" s="1119">
        <v>350000</v>
      </c>
    </row>
    <row r="155" spans="1:6" ht="12.75" customHeight="1">
      <c r="A155" s="17"/>
      <c r="B155" s="1067"/>
      <c r="C155" s="1126" t="s">
        <v>850</v>
      </c>
      <c r="D155" s="1117"/>
      <c r="E155" s="1127">
        <v>12.5</v>
      </c>
      <c r="F155" s="1119">
        <v>350000</v>
      </c>
    </row>
    <row r="156" spans="1:6" ht="12.75" customHeight="1">
      <c r="A156" s="17"/>
      <c r="B156" s="1067"/>
      <c r="C156" s="1126" t="s">
        <v>851</v>
      </c>
      <c r="D156" s="1117"/>
      <c r="E156" s="1127">
        <v>12.5</v>
      </c>
      <c r="F156" s="1119">
        <v>350000</v>
      </c>
    </row>
    <row r="157" spans="1:6" ht="12.75" customHeight="1">
      <c r="A157" s="17"/>
      <c r="B157" s="1067"/>
      <c r="C157" s="1126" t="s">
        <v>852</v>
      </c>
      <c r="D157" s="1117"/>
      <c r="E157" s="1127">
        <v>12.5</v>
      </c>
      <c r="F157" s="1119">
        <v>350000</v>
      </c>
    </row>
    <row r="158" spans="1:6" ht="12.75" customHeight="1">
      <c r="A158" s="17"/>
      <c r="B158" s="1067"/>
      <c r="C158" s="1126" t="s">
        <v>853</v>
      </c>
      <c r="D158" s="1117"/>
      <c r="E158" s="1127">
        <v>12.5</v>
      </c>
      <c r="F158" s="1119">
        <v>350000</v>
      </c>
    </row>
    <row r="159" spans="1:6" ht="12.75" customHeight="1">
      <c r="A159" s="17"/>
      <c r="B159" s="1067"/>
      <c r="C159" s="1126" t="s">
        <v>854</v>
      </c>
      <c r="D159" s="1117"/>
      <c r="E159" s="1127">
        <v>12.5</v>
      </c>
      <c r="F159" s="1119">
        <v>350000</v>
      </c>
    </row>
    <row r="160" spans="1:6" ht="12.75" customHeight="1">
      <c r="A160" s="17"/>
      <c r="B160" s="1067"/>
      <c r="C160" s="1126" t="s">
        <v>855</v>
      </c>
      <c r="D160" s="1117"/>
      <c r="E160" s="1127">
        <v>12.5</v>
      </c>
      <c r="F160" s="1119">
        <v>350000</v>
      </c>
    </row>
    <row r="161" spans="1:6" ht="12.75" customHeight="1">
      <c r="A161" s="17"/>
      <c r="B161" s="1067"/>
      <c r="C161" s="1126" t="s">
        <v>856</v>
      </c>
      <c r="D161" s="1117"/>
      <c r="E161" s="1127">
        <v>12.5</v>
      </c>
      <c r="F161" s="1119">
        <v>350000</v>
      </c>
    </row>
    <row r="162" spans="1:6" ht="12.75" customHeight="1">
      <c r="A162" s="17"/>
      <c r="B162" s="1067"/>
      <c r="C162" s="1126" t="s">
        <v>857</v>
      </c>
      <c r="D162" s="1117"/>
      <c r="E162" s="1127">
        <v>12.5</v>
      </c>
      <c r="F162" s="1119">
        <v>350000</v>
      </c>
    </row>
    <row r="163" spans="1:6" ht="30.75" customHeight="1">
      <c r="A163" s="17"/>
      <c r="B163" s="1169" t="s">
        <v>712</v>
      </c>
      <c r="C163" s="191" t="s">
        <v>858</v>
      </c>
      <c r="D163" s="95"/>
      <c r="E163" s="99"/>
      <c r="F163" s="97"/>
    </row>
    <row r="164" spans="1:6" ht="12.75">
      <c r="A164" s="17"/>
      <c r="B164" s="1169"/>
      <c r="C164" s="98" t="s">
        <v>859</v>
      </c>
      <c r="D164" s="95"/>
      <c r="E164" s="99">
        <v>68</v>
      </c>
      <c r="F164" s="97">
        <v>1700000</v>
      </c>
    </row>
    <row r="165" spans="1:6" ht="12.75">
      <c r="A165" s="17"/>
      <c r="B165" s="1169"/>
      <c r="C165" s="98" t="s">
        <v>860</v>
      </c>
      <c r="D165" s="95"/>
      <c r="E165" s="99">
        <v>89.2</v>
      </c>
      <c r="F165" s="97">
        <v>2230000</v>
      </c>
    </row>
    <row r="166" spans="1:6" ht="12.75">
      <c r="A166" s="17"/>
      <c r="B166" s="1169"/>
      <c r="C166" s="98" t="s">
        <v>861</v>
      </c>
      <c r="D166" s="95"/>
      <c r="E166" s="99">
        <v>87.6</v>
      </c>
      <c r="F166" s="97">
        <v>2190000</v>
      </c>
    </row>
    <row r="167" spans="1:6" ht="12.75">
      <c r="A167" s="17"/>
      <c r="B167" s="1169"/>
      <c r="C167" s="98" t="s">
        <v>862</v>
      </c>
      <c r="D167" s="95"/>
      <c r="E167" s="99">
        <v>87.6</v>
      </c>
      <c r="F167" s="97">
        <v>2190000</v>
      </c>
    </row>
    <row r="168" spans="1:6" ht="12.75">
      <c r="A168" s="17"/>
      <c r="B168" s="1169"/>
      <c r="C168" s="111" t="s">
        <v>863</v>
      </c>
      <c r="D168" s="138"/>
      <c r="E168" s="135">
        <v>87.6</v>
      </c>
      <c r="F168" s="136">
        <v>2190000</v>
      </c>
    </row>
    <row r="169" spans="1:6" ht="14.25" customHeight="1">
      <c r="A169" s="17"/>
      <c r="B169" s="1068" t="s">
        <v>466</v>
      </c>
      <c r="C169" s="198" t="s">
        <v>864</v>
      </c>
      <c r="D169" s="138"/>
      <c r="E169" s="135"/>
      <c r="F169" s="136"/>
    </row>
    <row r="170" spans="1:6" ht="12.75">
      <c r="A170" s="17"/>
      <c r="B170" s="1068"/>
      <c r="C170" s="98" t="s">
        <v>865</v>
      </c>
      <c r="D170" s="95"/>
      <c r="E170" s="99">
        <v>105</v>
      </c>
      <c r="F170" s="97">
        <v>4200000</v>
      </c>
    </row>
    <row r="171" spans="1:6" ht="12.75">
      <c r="A171" s="17"/>
      <c r="B171" s="1068"/>
      <c r="C171" s="98" t="s">
        <v>866</v>
      </c>
      <c r="D171" s="95"/>
      <c r="E171" s="99">
        <v>176.4</v>
      </c>
      <c r="F171" s="97">
        <v>7056000</v>
      </c>
    </row>
    <row r="172" spans="1:6" ht="12.75">
      <c r="A172" s="17"/>
      <c r="B172" s="1068"/>
      <c r="C172" s="98" t="s">
        <v>866</v>
      </c>
      <c r="D172" s="95"/>
      <c r="E172" s="99">
        <v>131.68</v>
      </c>
      <c r="F172" s="97">
        <v>5267200</v>
      </c>
    </row>
    <row r="173" spans="1:6" ht="12.75">
      <c r="A173" s="17"/>
      <c r="B173" s="1068"/>
      <c r="C173" s="98" t="s">
        <v>867</v>
      </c>
      <c r="D173" s="95"/>
      <c r="E173" s="99">
        <v>153.64</v>
      </c>
      <c r="F173" s="97">
        <v>6145600</v>
      </c>
    </row>
    <row r="174" spans="1:6" ht="27.75">
      <c r="A174" s="17"/>
      <c r="B174" s="1068"/>
      <c r="C174" s="191" t="s">
        <v>868</v>
      </c>
      <c r="D174" s="95"/>
      <c r="E174" s="99"/>
      <c r="F174" s="97"/>
    </row>
    <row r="175" spans="1:6" ht="17.25" customHeight="1">
      <c r="A175" s="17"/>
      <c r="B175" s="1068"/>
      <c r="C175" s="98" t="s">
        <v>869</v>
      </c>
      <c r="D175" s="95"/>
      <c r="E175" s="99">
        <v>326.97</v>
      </c>
      <c r="F175" s="97">
        <v>14828800</v>
      </c>
    </row>
    <row r="176" spans="1:6" ht="12.75">
      <c r="A176" s="17"/>
      <c r="B176" s="1068"/>
      <c r="C176" s="98" t="s">
        <v>870</v>
      </c>
      <c r="D176" s="95"/>
      <c r="E176" s="99">
        <v>125.22</v>
      </c>
      <c r="F176" s="97">
        <v>5708800</v>
      </c>
    </row>
    <row r="177" spans="1:6" ht="12.75">
      <c r="A177" s="17"/>
      <c r="B177" s="1068"/>
      <c r="C177" s="98" t="s">
        <v>871</v>
      </c>
      <c r="D177" s="95"/>
      <c r="E177" s="99">
        <v>125.22</v>
      </c>
      <c r="F177" s="97">
        <v>5708800</v>
      </c>
    </row>
    <row r="178" spans="1:6" ht="12.75">
      <c r="A178" s="17"/>
      <c r="B178" s="1068"/>
      <c r="C178" s="98" t="s">
        <v>872</v>
      </c>
      <c r="D178" s="95"/>
      <c r="E178" s="99">
        <v>201.75</v>
      </c>
      <c r="F178" s="97">
        <v>8770000</v>
      </c>
    </row>
    <row r="179" spans="1:6" ht="12.75">
      <c r="A179" s="17"/>
      <c r="B179" s="1068"/>
      <c r="C179" s="98" t="s">
        <v>873</v>
      </c>
      <c r="D179" s="95"/>
      <c r="E179" s="99">
        <v>210.05</v>
      </c>
      <c r="F179" s="97">
        <v>9802000</v>
      </c>
    </row>
    <row r="180" spans="1:6" ht="25.5">
      <c r="A180" s="17"/>
      <c r="B180" s="161" t="s">
        <v>792</v>
      </c>
      <c r="C180" s="98" t="s">
        <v>874</v>
      </c>
      <c r="D180" s="95"/>
      <c r="E180" s="99">
        <v>158.76</v>
      </c>
      <c r="F180" s="97">
        <f>35000*158.76</f>
        <v>5556600</v>
      </c>
    </row>
    <row r="181" spans="2:6" s="113" customFormat="1" ht="7.5" customHeight="1">
      <c r="B181" s="1200"/>
      <c r="C181" s="1200"/>
      <c r="D181" s="1200"/>
      <c r="E181" s="1200"/>
      <c r="F181" s="1200"/>
    </row>
    <row r="182" spans="2:6" ht="12.75" customHeight="1">
      <c r="B182" s="1102" t="s">
        <v>875</v>
      </c>
      <c r="C182" s="1102"/>
      <c r="D182" s="1102"/>
      <c r="E182" s="1102"/>
      <c r="F182" s="1102"/>
    </row>
    <row r="183" spans="2:6" s="71" customFormat="1" ht="12.75" customHeight="1">
      <c r="B183" s="1104" t="s">
        <v>433</v>
      </c>
      <c r="C183" s="1104" t="s">
        <v>700</v>
      </c>
      <c r="D183" s="73" t="s">
        <v>701</v>
      </c>
      <c r="E183" s="74" t="s">
        <v>702</v>
      </c>
      <c r="F183" s="73" t="s">
        <v>703</v>
      </c>
    </row>
    <row r="184" spans="2:6" s="71" customFormat="1" ht="12.75">
      <c r="B184" s="1104"/>
      <c r="C184" s="1104"/>
      <c r="D184" s="73" t="s">
        <v>704</v>
      </c>
      <c r="E184" s="74" t="s">
        <v>704</v>
      </c>
      <c r="F184" s="73" t="s">
        <v>705</v>
      </c>
    </row>
    <row r="185" spans="2:6" s="76" customFormat="1" ht="12.75">
      <c r="B185" s="1138" t="s">
        <v>876</v>
      </c>
      <c r="C185" s="1139" t="s">
        <v>1772</v>
      </c>
      <c r="D185" s="1140">
        <v>450</v>
      </c>
      <c r="E185" s="1140"/>
      <c r="F185" s="1141">
        <v>11250000</v>
      </c>
    </row>
    <row r="186" spans="1:6" ht="26.25" customHeight="1">
      <c r="A186" s="76"/>
      <c r="B186" s="203" t="s">
        <v>798</v>
      </c>
      <c r="C186" s="78" t="s">
        <v>877</v>
      </c>
      <c r="D186" s="204">
        <v>74074</v>
      </c>
      <c r="E186" s="79"/>
      <c r="F186" s="205">
        <v>840440000</v>
      </c>
    </row>
    <row r="187" spans="1:6" ht="26.25" customHeight="1">
      <c r="A187" s="76"/>
      <c r="B187" s="170" t="s">
        <v>812</v>
      </c>
      <c r="C187" s="206" t="s">
        <v>878</v>
      </c>
      <c r="D187" s="95">
        <v>9006</v>
      </c>
      <c r="E187" s="99"/>
      <c r="F187" s="97">
        <v>72048000</v>
      </c>
    </row>
    <row r="188" spans="1:9" ht="15.75" customHeight="1">
      <c r="A188" s="76"/>
      <c r="B188" s="98" t="s">
        <v>717</v>
      </c>
      <c r="C188" s="127" t="s">
        <v>879</v>
      </c>
      <c r="D188" s="91">
        <v>3102</v>
      </c>
      <c r="E188" s="128"/>
      <c r="F188" s="85">
        <v>37224000</v>
      </c>
      <c r="G188" s="58"/>
      <c r="H188" s="58"/>
      <c r="I188" s="58"/>
    </row>
    <row r="189" spans="2:6" s="113" customFormat="1" ht="22.5" customHeight="1">
      <c r="B189" s="1200"/>
      <c r="C189" s="1200"/>
      <c r="D189" s="1200"/>
      <c r="E189" s="1200"/>
      <c r="F189" s="1200"/>
    </row>
    <row r="190" spans="2:6" ht="12.75" customHeight="1">
      <c r="B190" s="1102" t="s">
        <v>880</v>
      </c>
      <c r="C190" s="1102"/>
      <c r="D190" s="1102"/>
      <c r="E190" s="1102"/>
      <c r="F190" s="1102"/>
    </row>
    <row r="191" spans="2:6" s="71" customFormat="1" ht="12.75" customHeight="1">
      <c r="B191" s="1104" t="s">
        <v>433</v>
      </c>
      <c r="C191" s="1105" t="s">
        <v>700</v>
      </c>
      <c r="D191" s="115" t="s">
        <v>701</v>
      </c>
      <c r="E191" s="116" t="s">
        <v>702</v>
      </c>
      <c r="F191" s="115" t="s">
        <v>703</v>
      </c>
    </row>
    <row r="192" spans="2:6" s="71" customFormat="1" ht="12.75">
      <c r="B192" s="1104"/>
      <c r="C192" s="1105"/>
      <c r="D192" s="115" t="s">
        <v>704</v>
      </c>
      <c r="E192" s="116" t="s">
        <v>704</v>
      </c>
      <c r="F192" s="115" t="s">
        <v>705</v>
      </c>
    </row>
    <row r="193" spans="2:6" ht="24.75" customHeight="1">
      <c r="B193" s="1169" t="s">
        <v>881</v>
      </c>
      <c r="C193" s="98" t="s">
        <v>882</v>
      </c>
      <c r="D193" s="180">
        <v>4846</v>
      </c>
      <c r="E193" s="208">
        <v>6078</v>
      </c>
      <c r="F193" s="97">
        <v>78260000</v>
      </c>
    </row>
    <row r="194" spans="2:6" ht="12.75">
      <c r="B194" s="1169"/>
      <c r="C194" s="98" t="s">
        <v>883</v>
      </c>
      <c r="D194" s="180">
        <v>1240</v>
      </c>
      <c r="E194" s="208">
        <v>1115</v>
      </c>
      <c r="F194" s="97">
        <v>18596000</v>
      </c>
    </row>
    <row r="195" spans="2:6" ht="32.25" customHeight="1">
      <c r="B195" s="209" t="s">
        <v>798</v>
      </c>
      <c r="C195" s="193" t="s">
        <v>884</v>
      </c>
      <c r="D195" s="210">
        <v>46629</v>
      </c>
      <c r="E195" s="210">
        <v>15668</v>
      </c>
      <c r="F195" s="90">
        <v>477000000</v>
      </c>
    </row>
    <row r="196" spans="2:6" ht="25.5">
      <c r="B196" s="211" t="s">
        <v>775</v>
      </c>
      <c r="C196" s="212" t="s">
        <v>885</v>
      </c>
      <c r="D196" s="213">
        <v>2500</v>
      </c>
      <c r="E196" s="214">
        <v>1228</v>
      </c>
      <c r="F196" s="215">
        <v>25865000</v>
      </c>
    </row>
    <row r="197" spans="2:6" ht="28.5" customHeight="1">
      <c r="B197" s="1169" t="s">
        <v>717</v>
      </c>
      <c r="C197" s="217" t="s">
        <v>886</v>
      </c>
      <c r="D197" s="91">
        <v>16867</v>
      </c>
      <c r="E197" s="91">
        <v>10717</v>
      </c>
      <c r="F197" s="85">
        <v>100000000</v>
      </c>
    </row>
    <row r="198" spans="2:6" ht="24.75" customHeight="1">
      <c r="B198" s="1169"/>
      <c r="C198" s="98" t="s">
        <v>887</v>
      </c>
      <c r="D198" s="95">
        <v>6808</v>
      </c>
      <c r="E198" s="99">
        <v>3350</v>
      </c>
      <c r="F198" s="97">
        <v>34000000</v>
      </c>
    </row>
    <row r="199" spans="2:6" ht="15" customHeight="1">
      <c r="B199" s="1169"/>
      <c r="C199" s="98" t="s">
        <v>888</v>
      </c>
      <c r="D199" s="95">
        <v>3987</v>
      </c>
      <c r="E199" s="99"/>
      <c r="F199" s="97">
        <v>9967500</v>
      </c>
    </row>
    <row r="200" spans="2:6" ht="15" customHeight="1">
      <c r="B200" s="1169"/>
      <c r="C200" s="1142" t="s">
        <v>1773</v>
      </c>
      <c r="D200" s="1143">
        <v>772</v>
      </c>
      <c r="E200" s="1144">
        <v>510</v>
      </c>
      <c r="F200" s="1145">
        <v>2400000</v>
      </c>
    </row>
    <row r="201" spans="2:6" ht="15" customHeight="1">
      <c r="B201" s="1169"/>
      <c r="C201" s="21" t="s">
        <v>889</v>
      </c>
      <c r="D201" s="95">
        <v>2321</v>
      </c>
      <c r="E201" s="157">
        <v>1436</v>
      </c>
      <c r="F201" s="97">
        <v>25000000</v>
      </c>
    </row>
    <row r="202" spans="2:6" s="113" customFormat="1" ht="16.5" customHeight="1">
      <c r="B202" s="1200"/>
      <c r="C202" s="1200"/>
      <c r="D202" s="1200"/>
      <c r="E202" s="1200"/>
      <c r="F202" s="1200"/>
    </row>
    <row r="203" spans="2:6" ht="12.75" customHeight="1">
      <c r="B203" s="1102" t="s">
        <v>890</v>
      </c>
      <c r="C203" s="1102"/>
      <c r="D203" s="1102"/>
      <c r="E203" s="1102"/>
      <c r="F203" s="1102"/>
    </row>
    <row r="204" spans="2:6" s="71" customFormat="1" ht="12.75" customHeight="1">
      <c r="B204" s="1103" t="s">
        <v>433</v>
      </c>
      <c r="C204" s="1104" t="s">
        <v>700</v>
      </c>
      <c r="D204" s="73" t="s">
        <v>701</v>
      </c>
      <c r="E204" s="74" t="s">
        <v>702</v>
      </c>
      <c r="F204" s="73" t="s">
        <v>703</v>
      </c>
    </row>
    <row r="205" spans="2:6" s="71" customFormat="1" ht="12.75">
      <c r="B205" s="1103"/>
      <c r="C205" s="1104"/>
      <c r="D205" s="73" t="s">
        <v>704</v>
      </c>
      <c r="E205" s="74" t="s">
        <v>704</v>
      </c>
      <c r="F205" s="73" t="s">
        <v>705</v>
      </c>
    </row>
    <row r="206" spans="2:6" ht="15" customHeight="1">
      <c r="B206" s="11" t="s">
        <v>717</v>
      </c>
      <c r="C206" s="156" t="s">
        <v>891</v>
      </c>
      <c r="D206" s="95"/>
      <c r="E206" s="157"/>
      <c r="F206" s="97"/>
    </row>
    <row r="207" spans="1:8" s="220" customFormat="1" ht="15" customHeight="1">
      <c r="A207" s="53"/>
      <c r="B207" s="218"/>
      <c r="C207" s="156" t="s">
        <v>892</v>
      </c>
      <c r="D207" s="95">
        <v>4344</v>
      </c>
      <c r="E207" s="157"/>
      <c r="F207" s="219">
        <v>12163200</v>
      </c>
      <c r="G207" s="17"/>
      <c r="H207" s="17"/>
    </row>
    <row r="208" spans="1:8" s="220" customFormat="1" ht="15" customHeight="1">
      <c r="A208" s="53"/>
      <c r="B208" s="218"/>
      <c r="C208" s="156" t="s">
        <v>893</v>
      </c>
      <c r="D208" s="95">
        <v>3978</v>
      </c>
      <c r="E208" s="157"/>
      <c r="F208" s="219">
        <v>11934000</v>
      </c>
      <c r="G208" s="17"/>
      <c r="H208" s="17"/>
    </row>
    <row r="209" spans="1:8" s="220" customFormat="1" ht="15" customHeight="1">
      <c r="A209" s="53"/>
      <c r="B209" s="218"/>
      <c r="C209" s="156" t="s">
        <v>894</v>
      </c>
      <c r="D209" s="95">
        <v>2448</v>
      </c>
      <c r="E209" s="157"/>
      <c r="F209" s="219">
        <v>7344000</v>
      </c>
      <c r="G209" s="17"/>
      <c r="H209" s="17"/>
    </row>
    <row r="210" spans="1:8" s="220" customFormat="1" ht="15" customHeight="1">
      <c r="A210" s="53"/>
      <c r="B210" s="218"/>
      <c r="C210" s="156" t="s">
        <v>895</v>
      </c>
      <c r="D210" s="95">
        <v>1512</v>
      </c>
      <c r="E210" s="157"/>
      <c r="F210" s="219">
        <v>4233600</v>
      </c>
      <c r="G210" s="17"/>
      <c r="H210" s="17"/>
    </row>
    <row r="211" spans="1:8" s="220" customFormat="1" ht="15" customHeight="1">
      <c r="A211" s="53"/>
      <c r="B211" s="218"/>
      <c r="C211" s="156" t="s">
        <v>896</v>
      </c>
      <c r="D211" s="95">
        <v>1503</v>
      </c>
      <c r="E211" s="157"/>
      <c r="F211" s="219">
        <v>4208400</v>
      </c>
      <c r="G211" s="17"/>
      <c r="H211" s="17"/>
    </row>
    <row r="212" spans="1:8" s="220" customFormat="1" ht="15" customHeight="1">
      <c r="A212" s="53"/>
      <c r="B212" s="218"/>
      <c r="C212" s="156" t="s">
        <v>897</v>
      </c>
      <c r="D212" s="95">
        <v>1213</v>
      </c>
      <c r="E212" s="157"/>
      <c r="F212" s="219">
        <v>3396400</v>
      </c>
      <c r="G212" s="17"/>
      <c r="H212" s="17"/>
    </row>
    <row r="213" spans="1:8" s="220" customFormat="1" ht="15" customHeight="1">
      <c r="A213" s="53"/>
      <c r="B213" s="218"/>
      <c r="C213" s="221" t="s">
        <v>898</v>
      </c>
      <c r="D213" s="222">
        <v>3709</v>
      </c>
      <c r="E213" s="89"/>
      <c r="F213" s="90">
        <v>10385200</v>
      </c>
      <c r="G213" s="17"/>
      <c r="H213" s="17"/>
    </row>
    <row r="214" spans="1:8" s="220" customFormat="1" ht="15" customHeight="1">
      <c r="A214" s="53"/>
      <c r="B214" s="223"/>
      <c r="C214" s="221" t="s">
        <v>899</v>
      </c>
      <c r="D214" s="222">
        <v>3063</v>
      </c>
      <c r="E214" s="89"/>
      <c r="F214" s="90">
        <v>8576400</v>
      </c>
      <c r="G214" s="17"/>
      <c r="H214" s="17"/>
    </row>
    <row r="215" spans="2:6" s="113" customFormat="1" ht="9" customHeight="1">
      <c r="B215" s="1198"/>
      <c r="C215" s="1198"/>
      <c r="D215" s="1198"/>
      <c r="E215" s="1198"/>
      <c r="F215" s="1198"/>
    </row>
    <row r="216" spans="2:6" ht="12.75" customHeight="1" hidden="1">
      <c r="B216" s="1199"/>
      <c r="C216" s="1199"/>
      <c r="D216" s="1199"/>
      <c r="E216" s="1199"/>
      <c r="F216" s="1199"/>
    </row>
    <row r="217" spans="2:6" ht="12.75">
      <c r="B217" s="1200"/>
      <c r="C217" s="1200"/>
      <c r="D217" s="1200"/>
      <c r="E217" s="1200"/>
      <c r="F217" s="1200"/>
    </row>
    <row r="218" spans="2:7" ht="12.75">
      <c r="B218" s="224"/>
      <c r="C218" s="225" t="s">
        <v>900</v>
      </c>
      <c r="D218" s="226"/>
      <c r="E218" s="227"/>
      <c r="F218" s="228"/>
      <c r="G218" s="71"/>
    </row>
    <row r="219" spans="2:7" ht="12.75">
      <c r="B219" s="224"/>
      <c r="C219" s="225" t="s">
        <v>901</v>
      </c>
      <c r="D219" s="226"/>
      <c r="E219" s="227"/>
      <c r="F219" s="227"/>
      <c r="G219" s="71"/>
    </row>
    <row r="220" spans="2:7" ht="12.75">
      <c r="B220" s="224"/>
      <c r="C220" s="1201" t="s">
        <v>902</v>
      </c>
      <c r="D220" s="1201"/>
      <c r="E220" s="1201"/>
      <c r="F220" s="1201"/>
      <c r="G220" s="1201"/>
    </row>
    <row r="221" spans="2:5" ht="5.25" customHeight="1">
      <c r="B221" s="229"/>
      <c r="C221" s="230"/>
      <c r="D221" s="231"/>
      <c r="E221" s="232"/>
    </row>
    <row r="222" spans="2:5" ht="12" customHeight="1">
      <c r="B222" s="229"/>
      <c r="C222" s="230"/>
      <c r="D222" s="231"/>
      <c r="E222" s="232"/>
    </row>
    <row r="223" spans="3:6" s="233" customFormat="1" ht="12" customHeight="1">
      <c r="C223" s="234" t="s">
        <v>1774</v>
      </c>
      <c r="D223" s="1146"/>
      <c r="E223" s="232"/>
      <c r="F223" s="235"/>
    </row>
    <row r="224" spans="3:6" s="236" customFormat="1" ht="15.75" customHeight="1">
      <c r="C224" s="237" t="s">
        <v>1775</v>
      </c>
      <c r="D224" s="238"/>
      <c r="E224" s="239"/>
      <c r="F224" s="240"/>
    </row>
    <row r="225" spans="3:6" s="236" customFormat="1" ht="15.75" customHeight="1">
      <c r="C225" s="241" t="s">
        <v>1776</v>
      </c>
      <c r="D225" s="238"/>
      <c r="E225" s="239"/>
      <c r="F225" s="240"/>
    </row>
    <row r="226" spans="3:6" s="236" customFormat="1" ht="15.75" customHeight="1">
      <c r="C226" s="242"/>
      <c r="D226" s="243"/>
      <c r="E226" s="239"/>
      <c r="F226" s="240"/>
    </row>
    <row r="227" spans="3:6" s="244" customFormat="1" ht="8.25" customHeight="1">
      <c r="C227" s="245"/>
      <c r="D227" s="246"/>
      <c r="E227" s="247"/>
      <c r="F227" s="248"/>
    </row>
    <row r="228" spans="3:6" ht="12.75" customHeight="1">
      <c r="C228" s="1197" t="s">
        <v>903</v>
      </c>
      <c r="D228" s="1197"/>
      <c r="E228" s="55"/>
      <c r="F228" s="235"/>
    </row>
    <row r="229" spans="3:6" s="17" customFormat="1" ht="4.5" customHeight="1">
      <c r="C229" s="250"/>
      <c r="D229" s="251"/>
      <c r="E229" s="55"/>
      <c r="F229" s="240"/>
    </row>
    <row r="230" spans="3:6" ht="12.75" customHeight="1">
      <c r="C230" s="1195" t="s">
        <v>904</v>
      </c>
      <c r="D230" s="1195"/>
      <c r="E230" s="55"/>
      <c r="F230" s="235"/>
    </row>
    <row r="231" spans="3:6" ht="12.75" customHeight="1">
      <c r="C231" s="1195" t="s">
        <v>905</v>
      </c>
      <c r="D231" s="1195"/>
      <c r="E231" s="55"/>
      <c r="F231" s="235"/>
    </row>
    <row r="232" spans="3:6" ht="12.75" customHeight="1">
      <c r="C232" s="1195" t="s">
        <v>906</v>
      </c>
      <c r="D232" s="1195"/>
      <c r="E232" s="55"/>
      <c r="F232" s="235"/>
    </row>
    <row r="233" spans="3:6" ht="12.75" customHeight="1">
      <c r="C233" s="1195" t="s">
        <v>907</v>
      </c>
      <c r="D233" s="1195"/>
      <c r="E233" s="55"/>
      <c r="F233" s="235"/>
    </row>
    <row r="234" spans="3:6" ht="12.75" customHeight="1">
      <c r="C234" s="1196" t="s">
        <v>908</v>
      </c>
      <c r="D234" s="1196"/>
      <c r="E234" s="1196"/>
      <c r="F234" s="1196"/>
    </row>
    <row r="235" spans="3:6" ht="12.75" customHeight="1">
      <c r="C235" s="1195" t="s">
        <v>909</v>
      </c>
      <c r="D235" s="1195"/>
      <c r="E235" s="55"/>
      <c r="F235" s="235"/>
    </row>
    <row r="236" spans="3:6" ht="12.75">
      <c r="C236" s="253"/>
      <c r="D236" s="254"/>
      <c r="F236" s="235"/>
    </row>
    <row r="240" ht="12.75">
      <c r="C240" s="253" t="s">
        <v>727</v>
      </c>
    </row>
  </sheetData>
  <mergeCells count="68">
    <mergeCell ref="B2:F2"/>
    <mergeCell ref="B3:F3"/>
    <mergeCell ref="B5:F5"/>
    <mergeCell ref="B6:F6"/>
    <mergeCell ref="B7:B8"/>
    <mergeCell ref="C7:C8"/>
    <mergeCell ref="B13:B14"/>
    <mergeCell ref="B19:B20"/>
    <mergeCell ref="B21:F21"/>
    <mergeCell ref="B22:F22"/>
    <mergeCell ref="B23:B24"/>
    <mergeCell ref="C23:C24"/>
    <mergeCell ref="B31:F31"/>
    <mergeCell ref="B32:F32"/>
    <mergeCell ref="B33:B34"/>
    <mergeCell ref="C33:C34"/>
    <mergeCell ref="B74:B75"/>
    <mergeCell ref="B77:B91"/>
    <mergeCell ref="B92:B93"/>
    <mergeCell ref="B35:B38"/>
    <mergeCell ref="B41:B53"/>
    <mergeCell ref="B54:B57"/>
    <mergeCell ref="B58:B73"/>
    <mergeCell ref="B94:F94"/>
    <mergeCell ref="B95:F95"/>
    <mergeCell ref="B96:B97"/>
    <mergeCell ref="C96:C97"/>
    <mergeCell ref="B102:B103"/>
    <mergeCell ref="B105:F105"/>
    <mergeCell ref="B106:F106"/>
    <mergeCell ref="B107:B108"/>
    <mergeCell ref="C107:C108"/>
    <mergeCell ref="B109:B110"/>
    <mergeCell ref="B113:B115"/>
    <mergeCell ref="B116:F116"/>
    <mergeCell ref="B117:F117"/>
    <mergeCell ref="B118:B119"/>
    <mergeCell ref="C118:C119"/>
    <mergeCell ref="B123:B130"/>
    <mergeCell ref="B131:B133"/>
    <mergeCell ref="B134:B162"/>
    <mergeCell ref="B163:B168"/>
    <mergeCell ref="B169:B179"/>
    <mergeCell ref="B181:F181"/>
    <mergeCell ref="B182:F182"/>
    <mergeCell ref="B183:B184"/>
    <mergeCell ref="C183:C184"/>
    <mergeCell ref="B189:F189"/>
    <mergeCell ref="B190:F190"/>
    <mergeCell ref="B191:B192"/>
    <mergeCell ref="C191:C192"/>
    <mergeCell ref="B193:B194"/>
    <mergeCell ref="B197:B201"/>
    <mergeCell ref="B202:F202"/>
    <mergeCell ref="B203:F203"/>
    <mergeCell ref="B204:B205"/>
    <mergeCell ref="C204:C205"/>
    <mergeCell ref="C228:D228"/>
    <mergeCell ref="C230:D230"/>
    <mergeCell ref="C231:D231"/>
    <mergeCell ref="B215:F215"/>
    <mergeCell ref="B216:F216"/>
    <mergeCell ref="B217:F217"/>
    <mergeCell ref="C220:G220"/>
    <mergeCell ref="C232:D232"/>
    <mergeCell ref="C233:D233"/>
    <mergeCell ref="C234:F234"/>
    <mergeCell ref="C235:D235"/>
  </mergeCells>
  <printOptions/>
  <pageMargins left="0.3597222222222222" right="0.3298611111111111" top="0.4798611111111111" bottom="0.8597222222222223" header="0.5118055555555555" footer="0.5118055555555555"/>
  <pageSetup horizontalDpi="300" verticalDpi="300" orientation="portrait" paperSize="5" scale="64" r:id="rId2"/>
  <rowBreaks count="2" manualBreakCount="2">
    <brk id="76" max="255" man="1"/>
    <brk id="162" max="255" man="1"/>
  </rowBreaks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5526"/>
  <sheetViews>
    <sheetView view="pageBreakPreview" zoomScale="75" zoomScaleNormal="75" zoomScaleSheetLayoutView="75" workbookViewId="0" topLeftCell="B475">
      <selection activeCell="C481" sqref="C481"/>
    </sheetView>
  </sheetViews>
  <sheetFormatPr defaultColWidth="9.140625" defaultRowHeight="12.75"/>
  <cols>
    <col min="1" max="1" width="3.00390625" style="255" customWidth="1"/>
    <col min="2" max="2" width="20.7109375" style="230" customWidth="1"/>
    <col min="3" max="3" width="71.7109375" style="230" customWidth="1"/>
    <col min="4" max="4" width="11.00390625" style="256" customWidth="1"/>
    <col min="5" max="5" width="12.8515625" style="256" customWidth="1"/>
    <col min="6" max="6" width="17.140625" style="257" hidden="1" customWidth="1"/>
    <col min="7" max="7" width="19.140625" style="257" hidden="1" customWidth="1"/>
    <col min="8" max="8" width="18.7109375" style="258" customWidth="1"/>
    <col min="9" max="9" width="4.7109375" style="259" customWidth="1"/>
    <col min="10" max="10" width="15.00390625" style="44" hidden="1" customWidth="1"/>
    <col min="11" max="11" width="0.85546875" style="44" customWidth="1"/>
    <col min="12" max="16384" width="14.421875" style="255" customWidth="1"/>
  </cols>
  <sheetData>
    <row r="1" spans="2:17" s="59" customFormat="1" ht="59.25" customHeight="1">
      <c r="B1" s="261"/>
      <c r="C1" s="262"/>
      <c r="D1" s="263"/>
      <c r="E1" s="264"/>
      <c r="F1" s="265"/>
      <c r="G1" s="265"/>
      <c r="H1" s="266"/>
      <c r="I1" s="267"/>
      <c r="J1" s="267"/>
      <c r="K1" s="267"/>
      <c r="L1" s="267"/>
      <c r="M1" s="267"/>
      <c r="N1" s="267"/>
      <c r="O1" s="267"/>
      <c r="P1" s="267"/>
      <c r="Q1" s="267"/>
    </row>
    <row r="2" spans="2:17" s="59" customFormat="1" ht="12" customHeight="1">
      <c r="B2" s="1050" t="s">
        <v>698</v>
      </c>
      <c r="C2" s="1050"/>
      <c r="D2" s="1050"/>
      <c r="E2" s="1050"/>
      <c r="F2" s="1050"/>
      <c r="G2" s="270"/>
      <c r="H2" s="271"/>
      <c r="I2" s="267"/>
      <c r="J2" s="267"/>
      <c r="K2" s="267"/>
      <c r="L2" s="267"/>
      <c r="M2" s="267"/>
      <c r="N2" s="267"/>
      <c r="O2" s="267"/>
      <c r="P2" s="267"/>
      <c r="Q2" s="267"/>
    </row>
    <row r="3" spans="2:17" s="66" customFormat="1" ht="18" customHeight="1">
      <c r="B3" s="1051" t="str">
        <f>+'METRO MANILA'!B3:F3</f>
        <v>LIST OF PROPERTIES FOR SALE AS OF FEBRUARY 24, 2011</v>
      </c>
      <c r="C3" s="1051"/>
      <c r="D3" s="1051"/>
      <c r="E3" s="1051"/>
      <c r="F3" s="1051"/>
      <c r="G3" s="273"/>
      <c r="H3" s="274"/>
      <c r="I3" s="275"/>
      <c r="J3" s="275"/>
      <c r="K3" s="275"/>
      <c r="L3" s="275"/>
      <c r="M3" s="275"/>
      <c r="N3" s="275"/>
      <c r="O3" s="275"/>
      <c r="P3" s="275"/>
      <c r="Q3" s="275"/>
    </row>
    <row r="4" spans="2:17" s="66" customFormat="1" ht="11.25" customHeight="1">
      <c r="B4" s="272"/>
      <c r="C4" s="272"/>
      <c r="D4" s="276"/>
      <c r="E4" s="277"/>
      <c r="F4" s="273"/>
      <c r="G4" s="273"/>
      <c r="H4" s="274"/>
      <c r="I4" s="275"/>
      <c r="J4" s="275"/>
      <c r="K4" s="275"/>
      <c r="L4" s="275"/>
      <c r="M4" s="275"/>
      <c r="N4" s="275"/>
      <c r="O4" s="275"/>
      <c r="P4" s="275"/>
      <c r="Q4" s="275"/>
    </row>
    <row r="5" spans="2:11" ht="25.5" customHeight="1">
      <c r="B5" s="1026" t="s">
        <v>910</v>
      </c>
      <c r="C5" s="1026"/>
      <c r="D5" s="1026"/>
      <c r="E5" s="1026"/>
      <c r="F5" s="1026"/>
      <c r="G5" s="846"/>
      <c r="H5" s="849"/>
      <c r="J5" s="255"/>
      <c r="K5" s="255"/>
    </row>
    <row r="6" spans="2:11" ht="18.75" customHeight="1">
      <c r="B6" s="994" t="s">
        <v>911</v>
      </c>
      <c r="C6" s="994"/>
      <c r="D6" s="994"/>
      <c r="E6" s="994"/>
      <c r="F6" s="994"/>
      <c r="G6" s="847"/>
      <c r="H6" s="848"/>
      <c r="J6" s="255"/>
      <c r="K6" s="255"/>
    </row>
    <row r="7" spans="2:10" s="260" customFormat="1" ht="24.75" customHeight="1">
      <c r="B7" s="1066" t="s">
        <v>433</v>
      </c>
      <c r="C7" s="1066" t="s">
        <v>700</v>
      </c>
      <c r="D7" s="278" t="s">
        <v>701</v>
      </c>
      <c r="E7" s="278" t="s">
        <v>702</v>
      </c>
      <c r="F7" s="1049" t="s">
        <v>912</v>
      </c>
      <c r="G7" s="1049" t="s">
        <v>913</v>
      </c>
      <c r="H7" s="1062" t="s">
        <v>914</v>
      </c>
      <c r="I7" s="279"/>
      <c r="J7" s="260" t="s">
        <v>915</v>
      </c>
    </row>
    <row r="8" spans="2:10" s="260" customFormat="1" ht="12.75">
      <c r="B8" s="1080"/>
      <c r="C8" s="1080"/>
      <c r="D8" s="280" t="s">
        <v>704</v>
      </c>
      <c r="E8" s="280" t="s">
        <v>704</v>
      </c>
      <c r="F8" s="1060"/>
      <c r="G8" s="1060"/>
      <c r="H8" s="1063"/>
      <c r="I8" s="279"/>
      <c r="J8" s="281">
        <v>0.03875</v>
      </c>
    </row>
    <row r="9" spans="2:11" ht="12.75">
      <c r="B9" s="809" t="s">
        <v>916</v>
      </c>
      <c r="C9" s="810" t="s">
        <v>917</v>
      </c>
      <c r="D9" s="811">
        <v>1180</v>
      </c>
      <c r="E9" s="811">
        <v>504</v>
      </c>
      <c r="F9" s="812">
        <v>28000000</v>
      </c>
      <c r="G9" s="813">
        <f>F9+J9</f>
        <v>29085000</v>
      </c>
      <c r="H9" s="818">
        <v>29085039</v>
      </c>
      <c r="I9" s="255" t="s">
        <v>918</v>
      </c>
      <c r="J9" s="44">
        <f>F9*$J$8</f>
        <v>1085000</v>
      </c>
      <c r="K9" s="44">
        <f>F9*(1+$J$8)</f>
        <v>29085000</v>
      </c>
    </row>
    <row r="10" spans="2:11" ht="36" customHeight="1">
      <c r="B10" s="1064" t="s">
        <v>919</v>
      </c>
      <c r="C10" s="193" t="s">
        <v>920</v>
      </c>
      <c r="D10" s="284">
        <v>360</v>
      </c>
      <c r="E10" s="284">
        <v>290</v>
      </c>
      <c r="F10" s="285">
        <v>4450000</v>
      </c>
      <c r="G10" s="286">
        <f>F10+J10</f>
        <v>4622437.5</v>
      </c>
      <c r="H10" s="819">
        <v>4622438.5</v>
      </c>
      <c r="I10" s="255" t="s">
        <v>921</v>
      </c>
      <c r="J10" s="44">
        <f>F10*$J$8</f>
        <v>172437.5</v>
      </c>
      <c r="K10" s="44">
        <f>F10*(1+$J$8)</f>
        <v>4622437.5</v>
      </c>
    </row>
    <row r="11" spans="2:9" ht="25.5" customHeight="1">
      <c r="B11" s="1064"/>
      <c r="C11" s="21" t="s">
        <v>922</v>
      </c>
      <c r="D11" s="284">
        <v>36</v>
      </c>
      <c r="E11" s="284">
        <v>63</v>
      </c>
      <c r="F11" s="285">
        <v>1900000</v>
      </c>
      <c r="G11" s="286">
        <f>F11+J11</f>
        <v>1900000</v>
      </c>
      <c r="H11" s="819">
        <f>G11+K11</f>
        <v>1900000</v>
      </c>
      <c r="I11" s="255" t="s">
        <v>923</v>
      </c>
    </row>
    <row r="12" spans="2:8" ht="25.5">
      <c r="B12" s="1064"/>
      <c r="C12" s="288" t="s">
        <v>924</v>
      </c>
      <c r="D12" s="286">
        <v>500</v>
      </c>
      <c r="E12" s="289">
        <v>316</v>
      </c>
      <c r="F12" s="85">
        <v>14768000</v>
      </c>
      <c r="G12" s="290"/>
      <c r="H12" s="820">
        <v>15340269</v>
      </c>
    </row>
    <row r="13" spans="2:11" ht="29.25" customHeight="1">
      <c r="B13" s="821" t="s">
        <v>925</v>
      </c>
      <c r="C13" s="193" t="s">
        <v>926</v>
      </c>
      <c r="D13" s="284">
        <v>6720</v>
      </c>
      <c r="E13" s="284">
        <v>870</v>
      </c>
      <c r="F13" s="285">
        <v>23013000</v>
      </c>
      <c r="G13" s="286">
        <f>F13+J13</f>
        <v>23904753.75</v>
      </c>
      <c r="H13" s="819">
        <v>23904758.75</v>
      </c>
      <c r="I13" s="255" t="s">
        <v>927</v>
      </c>
      <c r="J13" s="44">
        <f>F13*$J$8</f>
        <v>891753.75</v>
      </c>
      <c r="K13" s="44">
        <f>F13*(1+$J$8)</f>
        <v>23904753.75</v>
      </c>
    </row>
    <row r="14" spans="2:11" ht="42.75" customHeight="1">
      <c r="B14" s="821"/>
      <c r="C14" s="193" t="s">
        <v>928</v>
      </c>
      <c r="D14" s="154">
        <v>14919</v>
      </c>
      <c r="E14" s="154">
        <v>928</v>
      </c>
      <c r="F14" s="291">
        <v>20000000</v>
      </c>
      <c r="G14" s="286">
        <f>F14+J14</f>
        <v>20775000</v>
      </c>
      <c r="H14" s="819">
        <v>20775039</v>
      </c>
      <c r="I14" s="255" t="s">
        <v>929</v>
      </c>
      <c r="J14" s="44">
        <f>F14*$J$8</f>
        <v>775000</v>
      </c>
      <c r="K14" s="44">
        <f>F14*(1+$J$8)</f>
        <v>20775000</v>
      </c>
    </row>
    <row r="15" spans="2:11" ht="15" customHeight="1">
      <c r="B15" s="822"/>
      <c r="C15" s="21" t="s">
        <v>930</v>
      </c>
      <c r="D15" s="284">
        <v>16003</v>
      </c>
      <c r="E15" s="284">
        <v>907</v>
      </c>
      <c r="F15" s="285">
        <v>9174000</v>
      </c>
      <c r="G15" s="286">
        <f>F15+J15</f>
        <v>9529492.5</v>
      </c>
      <c r="H15" s="819">
        <v>9529498.5</v>
      </c>
      <c r="I15" s="255" t="s">
        <v>931</v>
      </c>
      <c r="J15" s="44">
        <f>F15*$J$8</f>
        <v>355492.5</v>
      </c>
      <c r="K15" s="44">
        <f>F15*(1+$J$8)</f>
        <v>9529492.5</v>
      </c>
    </row>
    <row r="16" spans="2:11" ht="25.5">
      <c r="B16" s="822"/>
      <c r="C16" s="21" t="s">
        <v>932</v>
      </c>
      <c r="D16" s="284">
        <v>228</v>
      </c>
      <c r="E16" s="284">
        <v>194</v>
      </c>
      <c r="F16" s="285">
        <v>2500000</v>
      </c>
      <c r="G16" s="286">
        <f>F16+J16</f>
        <v>2596875</v>
      </c>
      <c r="H16" s="819">
        <v>2596879</v>
      </c>
      <c r="I16" s="255" t="s">
        <v>933</v>
      </c>
      <c r="J16" s="44">
        <f>F16*$J$8</f>
        <v>96875</v>
      </c>
      <c r="K16" s="44">
        <f>F16*(1+$J$8)</f>
        <v>2596875</v>
      </c>
    </row>
    <row r="17" spans="2:9" ht="12.75">
      <c r="B17" s="822"/>
      <c r="C17" s="110" t="s">
        <v>934</v>
      </c>
      <c r="D17" s="294">
        <v>180</v>
      </c>
      <c r="E17" s="294">
        <v>144</v>
      </c>
      <c r="F17" s="295">
        <v>1951000</v>
      </c>
      <c r="G17" s="295"/>
      <c r="H17" s="823">
        <v>2026639</v>
      </c>
      <c r="I17" s="255"/>
    </row>
    <row r="18" spans="2:11" ht="12.75">
      <c r="B18" s="822"/>
      <c r="C18" s="296" t="s">
        <v>935</v>
      </c>
      <c r="D18" s="297">
        <v>2800</v>
      </c>
      <c r="E18" s="298"/>
      <c r="F18" s="299">
        <v>2100000</v>
      </c>
      <c r="G18" s="286">
        <f>F18+J18</f>
        <v>2181375</v>
      </c>
      <c r="H18" s="819">
        <v>2181379</v>
      </c>
      <c r="I18" s="255" t="s">
        <v>936</v>
      </c>
      <c r="J18" s="44">
        <f>F18*$J$8</f>
        <v>81375</v>
      </c>
      <c r="K18" s="44">
        <f>F18*(1+$J$8)</f>
        <v>2181375</v>
      </c>
    </row>
    <row r="19" spans="2:9" ht="25.5">
      <c r="B19" s="824"/>
      <c r="C19" s="201" t="s">
        <v>0</v>
      </c>
      <c r="D19" s="300">
        <v>104</v>
      </c>
      <c r="E19" s="300">
        <v>31.5</v>
      </c>
      <c r="F19" s="301">
        <v>371800</v>
      </c>
      <c r="G19" s="302">
        <f>F19+J19</f>
        <v>371800</v>
      </c>
      <c r="H19" s="825">
        <v>386239.25</v>
      </c>
      <c r="I19" s="255" t="s">
        <v>1</v>
      </c>
    </row>
    <row r="20" spans="2:9" ht="25.5">
      <c r="B20" s="1162" t="s">
        <v>594</v>
      </c>
      <c r="C20" s="1163" t="s">
        <v>1782</v>
      </c>
      <c r="D20" s="1164">
        <v>618</v>
      </c>
      <c r="E20" s="1164">
        <v>975</v>
      </c>
      <c r="F20" s="1164">
        <v>9733500</v>
      </c>
      <c r="G20" s="1165">
        <v>10110700</v>
      </c>
      <c r="H20" s="1166">
        <v>10110739</v>
      </c>
      <c r="I20" s="255" t="s">
        <v>2</v>
      </c>
    </row>
    <row r="21" spans="2:11" ht="25.5">
      <c r="B21" s="826" t="s">
        <v>3</v>
      </c>
      <c r="C21" s="1157" t="s">
        <v>1781</v>
      </c>
      <c r="D21" s="1158">
        <v>140</v>
      </c>
      <c r="E21" s="1158">
        <v>118</v>
      </c>
      <c r="F21" s="1159">
        <v>2600000</v>
      </c>
      <c r="G21" s="1160">
        <f aca="true" t="shared" si="0" ref="G21:G32">F21+J21</f>
        <v>2700750</v>
      </c>
      <c r="H21" s="1161">
        <v>2700759</v>
      </c>
      <c r="I21" s="255" t="s">
        <v>4</v>
      </c>
      <c r="J21" s="44">
        <f aca="true" t="shared" si="1" ref="J21:J32">F21*$J$8</f>
        <v>100750</v>
      </c>
      <c r="K21" s="44">
        <f aca="true" t="shared" si="2" ref="K21:K32">F21*(1+$J$8)</f>
        <v>2700750</v>
      </c>
    </row>
    <row r="22" spans="2:11" ht="27.75" customHeight="1">
      <c r="B22" s="821"/>
      <c r="C22" s="196" t="s">
        <v>5</v>
      </c>
      <c r="D22" s="305">
        <v>88</v>
      </c>
      <c r="E22" s="305">
        <v>152</v>
      </c>
      <c r="F22" s="291">
        <v>2176000</v>
      </c>
      <c r="G22" s="286">
        <f t="shared" si="0"/>
        <v>2260320</v>
      </c>
      <c r="H22" s="819">
        <v>2260329</v>
      </c>
      <c r="I22" s="255" t="s">
        <v>6</v>
      </c>
      <c r="J22" s="44">
        <f t="shared" si="1"/>
        <v>84320</v>
      </c>
      <c r="K22" s="44">
        <f t="shared" si="2"/>
        <v>2260320</v>
      </c>
    </row>
    <row r="23" spans="2:11" ht="12.75">
      <c r="B23" s="828"/>
      <c r="C23" s="88" t="s">
        <v>7</v>
      </c>
      <c r="D23" s="307">
        <v>58</v>
      </c>
      <c r="E23" s="307">
        <v>28</v>
      </c>
      <c r="F23" s="308">
        <v>402000</v>
      </c>
      <c r="G23" s="286">
        <f t="shared" si="0"/>
        <v>417577.5</v>
      </c>
      <c r="H23" s="819">
        <v>417578.5</v>
      </c>
      <c r="I23" s="255" t="s">
        <v>8</v>
      </c>
      <c r="J23" s="44">
        <f t="shared" si="1"/>
        <v>15577.5</v>
      </c>
      <c r="K23" s="44">
        <f t="shared" si="2"/>
        <v>417577.5</v>
      </c>
    </row>
    <row r="24" spans="2:11" ht="14.25" customHeight="1">
      <c r="B24" s="829" t="s">
        <v>9</v>
      </c>
      <c r="C24" s="156" t="s">
        <v>10</v>
      </c>
      <c r="D24" s="284">
        <v>1366</v>
      </c>
      <c r="E24" s="284">
        <v>240</v>
      </c>
      <c r="F24" s="291">
        <v>1910000</v>
      </c>
      <c r="G24" s="286">
        <f t="shared" si="0"/>
        <v>1984012.5</v>
      </c>
      <c r="H24" s="819">
        <v>1984038.5</v>
      </c>
      <c r="I24" s="255" t="s">
        <v>11</v>
      </c>
      <c r="J24" s="44">
        <f t="shared" si="1"/>
        <v>74012.5</v>
      </c>
      <c r="K24" s="44">
        <f t="shared" si="2"/>
        <v>1984012.5000000002</v>
      </c>
    </row>
    <row r="25" spans="2:11" ht="14.25" customHeight="1">
      <c r="B25" s="822"/>
      <c r="C25" s="309" t="s">
        <v>12</v>
      </c>
      <c r="D25" s="310">
        <v>500</v>
      </c>
      <c r="E25" s="311">
        <v>152</v>
      </c>
      <c r="F25" s="312">
        <v>1070000</v>
      </c>
      <c r="G25" s="286">
        <f t="shared" si="0"/>
        <v>1111462.5</v>
      </c>
      <c r="H25" s="819">
        <v>1111468.5</v>
      </c>
      <c r="I25" s="255" t="s">
        <v>13</v>
      </c>
      <c r="J25" s="44">
        <f t="shared" si="1"/>
        <v>41462.5</v>
      </c>
      <c r="K25" s="44">
        <f t="shared" si="2"/>
        <v>1111462.5</v>
      </c>
    </row>
    <row r="26" spans="2:11" ht="25.5">
      <c r="B26" s="822"/>
      <c r="C26" s="150" t="s">
        <v>14</v>
      </c>
      <c r="D26" s="305">
        <v>250</v>
      </c>
      <c r="E26" s="305">
        <v>126</v>
      </c>
      <c r="F26" s="313">
        <v>942000</v>
      </c>
      <c r="G26" s="286">
        <f t="shared" si="0"/>
        <v>978502.5</v>
      </c>
      <c r="H26" s="819">
        <v>978538.5</v>
      </c>
      <c r="I26" s="255" t="s">
        <v>15</v>
      </c>
      <c r="J26" s="44">
        <f t="shared" si="1"/>
        <v>36502.5</v>
      </c>
      <c r="K26" s="44">
        <f t="shared" si="2"/>
        <v>978502.5000000001</v>
      </c>
    </row>
    <row r="27" spans="2:11" ht="25.5">
      <c r="B27" s="822"/>
      <c r="C27" s="156" t="s">
        <v>16</v>
      </c>
      <c r="D27" s="284">
        <v>965</v>
      </c>
      <c r="E27" s="284">
        <v>160</v>
      </c>
      <c r="F27" s="285">
        <v>1430000</v>
      </c>
      <c r="G27" s="286">
        <f t="shared" si="0"/>
        <v>1485412.5</v>
      </c>
      <c r="H27" s="819">
        <v>1485438.5</v>
      </c>
      <c r="I27" s="255" t="s">
        <v>17</v>
      </c>
      <c r="J27" s="44">
        <f t="shared" si="1"/>
        <v>55412.5</v>
      </c>
      <c r="K27" s="44">
        <f t="shared" si="2"/>
        <v>1485412.5</v>
      </c>
    </row>
    <row r="28" spans="2:11" ht="14.25" customHeight="1">
      <c r="B28" s="822"/>
      <c r="C28" s="1167" t="s">
        <v>1783</v>
      </c>
      <c r="D28" s="1168">
        <v>196</v>
      </c>
      <c r="E28" s="1168">
        <v>175</v>
      </c>
      <c r="F28" s="1170">
        <v>1200000</v>
      </c>
      <c r="G28" s="1165">
        <f t="shared" si="0"/>
        <v>1246500</v>
      </c>
      <c r="H28" s="1166">
        <v>1246499</v>
      </c>
      <c r="I28" s="255" t="s">
        <v>18</v>
      </c>
      <c r="J28" s="44">
        <f t="shared" si="1"/>
        <v>46500</v>
      </c>
      <c r="K28" s="44">
        <f t="shared" si="2"/>
        <v>1246500</v>
      </c>
    </row>
    <row r="29" spans="2:11" ht="14.25" customHeight="1">
      <c r="B29" s="822"/>
      <c r="C29" s="156" t="s">
        <v>19</v>
      </c>
      <c r="D29" s="284">
        <v>510</v>
      </c>
      <c r="E29" s="284">
        <v>160</v>
      </c>
      <c r="F29" s="285">
        <v>616000</v>
      </c>
      <c r="G29" s="286">
        <f t="shared" si="0"/>
        <v>639870</v>
      </c>
      <c r="H29" s="819">
        <v>639869</v>
      </c>
      <c r="I29" s="255" t="s">
        <v>20</v>
      </c>
      <c r="J29" s="44">
        <f t="shared" si="1"/>
        <v>23870</v>
      </c>
      <c r="K29" s="44">
        <f t="shared" si="2"/>
        <v>639870</v>
      </c>
    </row>
    <row r="30" spans="2:11" ht="14.25" customHeight="1">
      <c r="B30" s="822"/>
      <c r="C30" s="156" t="s">
        <v>21</v>
      </c>
      <c r="D30" s="284">
        <v>204</v>
      </c>
      <c r="E30" s="284">
        <v>120</v>
      </c>
      <c r="F30" s="285">
        <v>896000</v>
      </c>
      <c r="G30" s="286">
        <f t="shared" si="0"/>
        <v>930720</v>
      </c>
      <c r="H30" s="819">
        <v>930739</v>
      </c>
      <c r="I30" s="255" t="s">
        <v>22</v>
      </c>
      <c r="J30" s="44">
        <f t="shared" si="1"/>
        <v>34720</v>
      </c>
      <c r="K30" s="44">
        <f t="shared" si="2"/>
        <v>930720</v>
      </c>
    </row>
    <row r="31" spans="2:11" ht="14.25" customHeight="1">
      <c r="B31" s="822"/>
      <c r="C31" s="309" t="s">
        <v>23</v>
      </c>
      <c r="D31" s="314">
        <v>354</v>
      </c>
      <c r="E31" s="314">
        <v>72</v>
      </c>
      <c r="F31" s="291">
        <v>505000</v>
      </c>
      <c r="G31" s="286">
        <f t="shared" si="0"/>
        <v>524568.75</v>
      </c>
      <c r="H31" s="819">
        <v>524568.75</v>
      </c>
      <c r="I31" s="255" t="s">
        <v>24</v>
      </c>
      <c r="J31" s="44">
        <f t="shared" si="1"/>
        <v>19568.75</v>
      </c>
      <c r="K31" s="44">
        <f t="shared" si="2"/>
        <v>524568.75</v>
      </c>
    </row>
    <row r="32" spans="2:11" ht="14.25" customHeight="1">
      <c r="B32" s="822"/>
      <c r="C32" s="156" t="s">
        <v>25</v>
      </c>
      <c r="D32" s="315">
        <v>800</v>
      </c>
      <c r="E32" s="284">
        <v>63</v>
      </c>
      <c r="F32" s="285">
        <v>490000</v>
      </c>
      <c r="G32" s="286">
        <f t="shared" si="0"/>
        <v>508987.5</v>
      </c>
      <c r="H32" s="819">
        <v>508988.5</v>
      </c>
      <c r="I32" s="255" t="s">
        <v>26</v>
      </c>
      <c r="J32" s="44">
        <f t="shared" si="1"/>
        <v>18987.5</v>
      </c>
      <c r="K32" s="44">
        <f t="shared" si="2"/>
        <v>508987.50000000006</v>
      </c>
    </row>
    <row r="33" spans="2:8" ht="12.75">
      <c r="B33" s="787"/>
      <c r="C33" s="193" t="s">
        <v>27</v>
      </c>
      <c r="D33" s="286">
        <v>150</v>
      </c>
      <c r="E33" s="289">
        <v>30</v>
      </c>
      <c r="F33" s="90">
        <v>123000</v>
      </c>
      <c r="G33" s="290"/>
      <c r="H33" s="830">
        <v>127769</v>
      </c>
    </row>
    <row r="34" spans="2:9" ht="14.25" customHeight="1">
      <c r="B34" s="824"/>
      <c r="C34" s="163" t="s">
        <v>28</v>
      </c>
      <c r="D34" s="284">
        <v>1423</v>
      </c>
      <c r="E34" s="316">
        <v>90</v>
      </c>
      <c r="F34" s="286">
        <v>1751500</v>
      </c>
      <c r="G34" s="286">
        <v>1819370.625</v>
      </c>
      <c r="H34" s="819">
        <v>1819378.625</v>
      </c>
      <c r="I34" s="255" t="s">
        <v>29</v>
      </c>
    </row>
    <row r="35" spans="2:11" ht="25.5">
      <c r="B35" s="829" t="s">
        <v>30</v>
      </c>
      <c r="C35" s="119" t="s">
        <v>31</v>
      </c>
      <c r="D35" s="317">
        <v>320</v>
      </c>
      <c r="E35" s="318">
        <v>329</v>
      </c>
      <c r="F35" s="319">
        <v>6200000</v>
      </c>
      <c r="G35" s="286">
        <f>F35+J35</f>
        <v>6440250</v>
      </c>
      <c r="H35" s="819">
        <v>6440249</v>
      </c>
      <c r="I35" s="255" t="s">
        <v>32</v>
      </c>
      <c r="J35" s="44">
        <f>F35*$J$8</f>
        <v>240250</v>
      </c>
      <c r="K35" s="44">
        <f>F35*(1+$J$8)</f>
        <v>6440250</v>
      </c>
    </row>
    <row r="36" spans="2:8" ht="12.75">
      <c r="B36" s="787"/>
      <c r="C36" s="288" t="s">
        <v>33</v>
      </c>
      <c r="D36" s="294">
        <v>624</v>
      </c>
      <c r="E36" s="294">
        <v>600</v>
      </c>
      <c r="F36" s="90">
        <v>5600000</v>
      </c>
      <c r="G36" s="831"/>
      <c r="H36" s="830">
        <v>5817039</v>
      </c>
    </row>
    <row r="37" spans="2:11" ht="12.75">
      <c r="B37" s="822"/>
      <c r="C37" s="101" t="s">
        <v>34</v>
      </c>
      <c r="D37" s="305">
        <v>500</v>
      </c>
      <c r="E37" s="154">
        <v>612</v>
      </c>
      <c r="F37" s="322">
        <v>5005600</v>
      </c>
      <c r="G37" s="286">
        <v>5199600</v>
      </c>
      <c r="H37" s="819">
        <v>5199599</v>
      </c>
      <c r="I37" s="255" t="s">
        <v>35</v>
      </c>
      <c r="J37" s="44">
        <f>F37*$J$8</f>
        <v>193967</v>
      </c>
      <c r="K37" s="44">
        <f>F37*(1+$J$8)</f>
        <v>5199567</v>
      </c>
    </row>
    <row r="38" spans="2:9" ht="14.25" customHeight="1">
      <c r="B38" s="822"/>
      <c r="C38" s="21" t="s">
        <v>36</v>
      </c>
      <c r="D38" s="284">
        <v>530</v>
      </c>
      <c r="E38" s="284">
        <v>315</v>
      </c>
      <c r="F38" s="286">
        <v>4100000</v>
      </c>
      <c r="G38" s="286">
        <v>4258880</v>
      </c>
      <c r="H38" s="819">
        <v>4258879</v>
      </c>
      <c r="I38" s="255" t="s">
        <v>37</v>
      </c>
    </row>
    <row r="39" spans="2:11" ht="25.5">
      <c r="B39" s="821"/>
      <c r="C39" s="21" t="s">
        <v>38</v>
      </c>
      <c r="D39" s="316">
        <v>280</v>
      </c>
      <c r="E39" s="284">
        <v>363</v>
      </c>
      <c r="F39" s="285">
        <v>3956600</v>
      </c>
      <c r="G39" s="286"/>
      <c r="H39" s="819">
        <v>4109939</v>
      </c>
      <c r="I39" s="255" t="s">
        <v>39</v>
      </c>
      <c r="J39" s="44">
        <f>F39*$J$8</f>
        <v>153318.25</v>
      </c>
      <c r="K39" s="44">
        <f>F39*(1+$J$8)</f>
        <v>4109918.2500000005</v>
      </c>
    </row>
    <row r="40" spans="2:9" ht="25.5">
      <c r="B40" s="787"/>
      <c r="C40" s="193" t="s">
        <v>40</v>
      </c>
      <c r="D40" s="286">
        <v>210</v>
      </c>
      <c r="E40" s="286">
        <v>220</v>
      </c>
      <c r="F40" s="285">
        <v>3443000</v>
      </c>
      <c r="G40" s="323"/>
      <c r="H40" s="832">
        <v>3576439</v>
      </c>
      <c r="I40" s="255" t="s">
        <v>41</v>
      </c>
    </row>
    <row r="41" spans="2:9" ht="25.5">
      <c r="B41" s="787"/>
      <c r="C41" s="324" t="s">
        <v>42</v>
      </c>
      <c r="D41" s="284">
        <v>224</v>
      </c>
      <c r="E41" s="154">
        <v>141</v>
      </c>
      <c r="F41" s="325">
        <v>1100000</v>
      </c>
      <c r="G41" s="286">
        <v>1143000</v>
      </c>
      <c r="H41" s="819">
        <v>1142999</v>
      </c>
      <c r="I41" s="255" t="s">
        <v>43</v>
      </c>
    </row>
    <row r="42" spans="2:11" ht="12.75">
      <c r="B42" s="828"/>
      <c r="C42" s="88" t="s">
        <v>44</v>
      </c>
      <c r="D42" s="317">
        <v>60</v>
      </c>
      <c r="E42" s="326">
        <v>51</v>
      </c>
      <c r="F42" s="85">
        <v>522000</v>
      </c>
      <c r="G42" s="327">
        <f>F42+J42</f>
        <v>542227.5</v>
      </c>
      <c r="H42" s="833">
        <v>542238.5</v>
      </c>
      <c r="I42" s="255" t="s">
        <v>45</v>
      </c>
      <c r="J42" s="44">
        <f>F42*$J$8</f>
        <v>20227.5</v>
      </c>
      <c r="K42" s="44">
        <f>F42*(1+$J$8)</f>
        <v>542227.5</v>
      </c>
    </row>
    <row r="43" spans="2:11" ht="12.75">
      <c r="B43" s="834" t="s">
        <v>46</v>
      </c>
      <c r="C43" s="329" t="s">
        <v>47</v>
      </c>
      <c r="D43" s="284">
        <v>197</v>
      </c>
      <c r="E43" s="284">
        <v>150</v>
      </c>
      <c r="F43" s="319">
        <v>1254189</v>
      </c>
      <c r="G43" s="286">
        <f>F43+J43</f>
        <v>1302788.82375</v>
      </c>
      <c r="H43" s="819">
        <v>1302788.82375</v>
      </c>
      <c r="I43" s="330" t="s">
        <v>48</v>
      </c>
      <c r="J43" s="44">
        <f>F43*$J$8</f>
        <v>48599.82375</v>
      </c>
      <c r="K43" s="44">
        <f>F43*(1+$J$8)</f>
        <v>1302788.82375</v>
      </c>
    </row>
    <row r="44" spans="2:11" ht="25.5">
      <c r="B44" s="822" t="s">
        <v>49</v>
      </c>
      <c r="C44" s="21" t="s">
        <v>50</v>
      </c>
      <c r="D44" s="284">
        <v>706</v>
      </c>
      <c r="E44" s="284">
        <v>566</v>
      </c>
      <c r="F44" s="285">
        <v>4956000</v>
      </c>
      <c r="G44" s="286">
        <f>F44+J44</f>
        <v>5148045</v>
      </c>
      <c r="H44" s="819">
        <v>5148049</v>
      </c>
      <c r="I44" s="255" t="s">
        <v>51</v>
      </c>
      <c r="J44" s="44">
        <f>F44*$J$8</f>
        <v>192045</v>
      </c>
      <c r="K44" s="44">
        <f>F44*(1+$J$8)</f>
        <v>5148045</v>
      </c>
    </row>
    <row r="45" spans="2:9" ht="14.25">
      <c r="B45" s="822"/>
      <c r="C45" s="331" t="s">
        <v>52</v>
      </c>
      <c r="D45" s="332">
        <v>265</v>
      </c>
      <c r="E45" s="332">
        <v>178</v>
      </c>
      <c r="F45" s="333">
        <v>770500</v>
      </c>
      <c r="G45" s="172"/>
      <c r="H45" s="835">
        <v>822900</v>
      </c>
      <c r="I45" s="255"/>
    </row>
    <row r="46" spans="2:11" ht="12.75" customHeight="1">
      <c r="B46" s="824"/>
      <c r="C46" s="21" t="s">
        <v>53</v>
      </c>
      <c r="D46" s="284">
        <v>312</v>
      </c>
      <c r="E46" s="284">
        <v>189</v>
      </c>
      <c r="F46" s="285">
        <v>1200465</v>
      </c>
      <c r="G46" s="286">
        <f>F46+J46</f>
        <v>1246983.01875</v>
      </c>
      <c r="H46" s="819">
        <v>1246989.01875</v>
      </c>
      <c r="I46" s="255" t="s">
        <v>54</v>
      </c>
      <c r="J46" s="44">
        <f>F46*$J$8</f>
        <v>46518.01875</v>
      </c>
      <c r="K46" s="44">
        <f>F46*(1+$J$8)</f>
        <v>1246983.01875</v>
      </c>
    </row>
    <row r="47" spans="2:9" ht="21.75" customHeight="1">
      <c r="B47" s="836" t="s">
        <v>55</v>
      </c>
      <c r="C47" s="201" t="s">
        <v>56</v>
      </c>
      <c r="D47" s="154">
        <v>1000</v>
      </c>
      <c r="E47" s="107">
        <v>113.06</v>
      </c>
      <c r="F47" s="291">
        <v>2132000</v>
      </c>
      <c r="G47" s="286">
        <v>2214600</v>
      </c>
      <c r="H47" s="819">
        <v>2214599</v>
      </c>
      <c r="I47" s="255" t="s">
        <v>57</v>
      </c>
    </row>
    <row r="48" spans="2:11" ht="25.5" customHeight="1">
      <c r="B48" s="821" t="s">
        <v>58</v>
      </c>
      <c r="C48" s="119" t="s">
        <v>59</v>
      </c>
      <c r="D48" s="318">
        <v>1355</v>
      </c>
      <c r="E48" s="318">
        <v>591</v>
      </c>
      <c r="F48" s="319">
        <v>16000000</v>
      </c>
      <c r="G48" s="286">
        <f aca="true" t="shared" si="3" ref="G48:G53">F48+J48</f>
        <v>16620000</v>
      </c>
      <c r="H48" s="819">
        <v>16619999</v>
      </c>
      <c r="I48" s="255" t="s">
        <v>60</v>
      </c>
      <c r="J48" s="44">
        <f aca="true" t="shared" si="4" ref="J48:J53">F48*$J$8</f>
        <v>620000</v>
      </c>
      <c r="K48" s="44">
        <f aca="true" t="shared" si="5" ref="K48:K53">F48*(1+$J$8)</f>
        <v>16620000.000000002</v>
      </c>
    </row>
    <row r="49" spans="2:11" ht="16.5" customHeight="1">
      <c r="B49" s="821"/>
      <c r="C49" s="21" t="s">
        <v>61</v>
      </c>
      <c r="D49" s="284">
        <v>420</v>
      </c>
      <c r="E49" s="284">
        <v>342</v>
      </c>
      <c r="F49" s="285">
        <v>2905000</v>
      </c>
      <c r="G49" s="286">
        <f t="shared" si="3"/>
        <v>3017568.75</v>
      </c>
      <c r="H49" s="819">
        <v>3017568.75</v>
      </c>
      <c r="I49" s="255" t="s">
        <v>62</v>
      </c>
      <c r="J49" s="44">
        <f t="shared" si="4"/>
        <v>112568.75</v>
      </c>
      <c r="K49" s="44">
        <f t="shared" si="5"/>
        <v>3017568.75</v>
      </c>
    </row>
    <row r="50" spans="2:11" ht="25.5">
      <c r="B50" s="824"/>
      <c r="C50" s="21" t="s">
        <v>63</v>
      </c>
      <c r="D50" s="154">
        <v>1000</v>
      </c>
      <c r="E50" s="335">
        <v>109</v>
      </c>
      <c r="F50" s="291">
        <v>1560000</v>
      </c>
      <c r="G50" s="286">
        <f t="shared" si="3"/>
        <v>1620450</v>
      </c>
      <c r="H50" s="819">
        <v>1620449</v>
      </c>
      <c r="I50" s="255" t="s">
        <v>64</v>
      </c>
      <c r="J50" s="44">
        <f t="shared" si="4"/>
        <v>60450</v>
      </c>
      <c r="K50" s="44">
        <f t="shared" si="5"/>
        <v>1620450</v>
      </c>
    </row>
    <row r="51" spans="2:11" ht="25.5">
      <c r="B51" s="836" t="s">
        <v>65</v>
      </c>
      <c r="C51" s="201" t="s">
        <v>66</v>
      </c>
      <c r="D51" s="154">
        <v>1500</v>
      </c>
      <c r="E51" s="107">
        <v>164</v>
      </c>
      <c r="F51" s="291">
        <v>2238000</v>
      </c>
      <c r="G51" s="286">
        <f t="shared" si="3"/>
        <v>2324722.5</v>
      </c>
      <c r="H51" s="819">
        <v>2324738.5</v>
      </c>
      <c r="I51" s="255" t="s">
        <v>67</v>
      </c>
      <c r="J51" s="44">
        <f t="shared" si="4"/>
        <v>86722.5</v>
      </c>
      <c r="K51" s="44">
        <f t="shared" si="5"/>
        <v>2324722.5</v>
      </c>
    </row>
    <row r="52" spans="2:11" ht="25.5">
      <c r="B52" s="837" t="s">
        <v>68</v>
      </c>
      <c r="C52" s="78" t="s">
        <v>69</v>
      </c>
      <c r="D52" s="154">
        <v>81</v>
      </c>
      <c r="E52" s="314">
        <v>144</v>
      </c>
      <c r="F52" s="291">
        <v>1948000</v>
      </c>
      <c r="G52" s="286">
        <f t="shared" si="3"/>
        <v>2023485</v>
      </c>
      <c r="H52" s="819">
        <v>2023489</v>
      </c>
      <c r="I52" s="255" t="s">
        <v>70</v>
      </c>
      <c r="J52" s="44">
        <f t="shared" si="4"/>
        <v>75485</v>
      </c>
      <c r="K52" s="44">
        <f t="shared" si="5"/>
        <v>2023485.0000000002</v>
      </c>
    </row>
    <row r="53" spans="2:11" ht="25.5">
      <c r="B53" s="829" t="s">
        <v>71</v>
      </c>
      <c r="C53" s="156" t="s">
        <v>72</v>
      </c>
      <c r="D53" s="284">
        <v>485</v>
      </c>
      <c r="E53" s="284">
        <v>382</v>
      </c>
      <c r="F53" s="285">
        <v>2909000</v>
      </c>
      <c r="G53" s="286">
        <f t="shared" si="3"/>
        <v>3021723.75</v>
      </c>
      <c r="H53" s="819">
        <v>3021738.75</v>
      </c>
      <c r="I53" s="255" t="s">
        <v>73</v>
      </c>
      <c r="J53" s="44">
        <f t="shared" si="4"/>
        <v>112723.75</v>
      </c>
      <c r="K53" s="44">
        <f t="shared" si="5"/>
        <v>3021723.75</v>
      </c>
    </row>
    <row r="54" spans="2:9" ht="25.5">
      <c r="B54" s="821"/>
      <c r="C54" s="21" t="s">
        <v>74</v>
      </c>
      <c r="D54" s="284">
        <v>280</v>
      </c>
      <c r="E54" s="336">
        <v>162</v>
      </c>
      <c r="F54" s="337">
        <v>2027200</v>
      </c>
      <c r="G54" s="338"/>
      <c r="H54" s="838">
        <v>2105759</v>
      </c>
      <c r="I54" s="255"/>
    </row>
    <row r="55" spans="2:9" ht="47.25" customHeight="1">
      <c r="B55" s="821"/>
      <c r="C55" s="21" t="s">
        <v>75</v>
      </c>
      <c r="D55" s="284">
        <v>2084</v>
      </c>
      <c r="E55" s="284">
        <v>1403</v>
      </c>
      <c r="F55" s="286">
        <v>80000000</v>
      </c>
      <c r="G55" s="286">
        <f>F55+J55</f>
        <v>80000000</v>
      </c>
      <c r="H55" s="819">
        <f>G55+K55</f>
        <v>80000000</v>
      </c>
      <c r="I55" s="255" t="s">
        <v>76</v>
      </c>
    </row>
    <row r="56" spans="2:9" ht="25.5">
      <c r="B56" s="787"/>
      <c r="C56" s="1153" t="s">
        <v>1780</v>
      </c>
      <c r="D56" s="1154">
        <v>438</v>
      </c>
      <c r="E56" s="1155">
        <v>197</v>
      </c>
      <c r="F56" s="1114">
        <v>1550000</v>
      </c>
      <c r="G56" s="1114">
        <v>1610000</v>
      </c>
      <c r="H56" s="1156">
        <v>1609999</v>
      </c>
      <c r="I56" s="255" t="s">
        <v>77</v>
      </c>
    </row>
    <row r="57" spans="2:9" ht="25.5">
      <c r="B57" s="821"/>
      <c r="C57" s="344" t="s">
        <v>78</v>
      </c>
      <c r="D57" s="345">
        <v>154</v>
      </c>
      <c r="E57" s="345">
        <v>89</v>
      </c>
      <c r="F57" s="184">
        <v>2900000</v>
      </c>
      <c r="G57" s="184">
        <v>3012000</v>
      </c>
      <c r="H57" s="839">
        <v>3011999</v>
      </c>
      <c r="I57" s="255" t="s">
        <v>79</v>
      </c>
    </row>
    <row r="58" spans="2:11" ht="18" customHeight="1">
      <c r="B58" s="822"/>
      <c r="C58" s="346" t="s">
        <v>80</v>
      </c>
      <c r="D58" s="347">
        <v>266</v>
      </c>
      <c r="E58" s="347">
        <v>211</v>
      </c>
      <c r="F58" s="348">
        <v>3950000</v>
      </c>
      <c r="G58" s="282">
        <f>F58+J58</f>
        <v>4103062.5</v>
      </c>
      <c r="H58" s="819">
        <v>4103068.5</v>
      </c>
      <c r="I58" s="255" t="s">
        <v>81</v>
      </c>
      <c r="J58" s="44">
        <f>F58*$J$8</f>
        <v>153062.5</v>
      </c>
      <c r="K58" s="44">
        <f>F58*(1+$J$8)</f>
        <v>4103062.5000000005</v>
      </c>
    </row>
    <row r="59" spans="2:9" ht="14.25" customHeight="1">
      <c r="B59" s="824"/>
      <c r="C59" s="349" t="s">
        <v>82</v>
      </c>
      <c r="D59" s="315">
        <v>447</v>
      </c>
      <c r="E59" s="315">
        <v>160</v>
      </c>
      <c r="F59" s="350">
        <v>3600000</v>
      </c>
      <c r="G59" s="85">
        <v>3739500</v>
      </c>
      <c r="H59" s="820">
        <v>3739539</v>
      </c>
      <c r="I59" s="255" t="s">
        <v>83</v>
      </c>
    </row>
    <row r="60" spans="2:11" ht="25.5">
      <c r="B60" s="840" t="s">
        <v>84</v>
      </c>
      <c r="C60" s="841" t="s">
        <v>85</v>
      </c>
      <c r="D60" s="842">
        <v>587</v>
      </c>
      <c r="E60" s="842">
        <v>792</v>
      </c>
      <c r="F60" s="843">
        <v>8516000</v>
      </c>
      <c r="G60" s="844">
        <f>F60+J60</f>
        <v>8845995</v>
      </c>
      <c r="H60" s="845">
        <v>8845999</v>
      </c>
      <c r="I60" s="255" t="s">
        <v>86</v>
      </c>
      <c r="J60" s="44">
        <f>F60*$J$8</f>
        <v>329995</v>
      </c>
      <c r="K60" s="44">
        <f>F60*(1+$J$8)</f>
        <v>8845995</v>
      </c>
    </row>
    <row r="61" spans="2:17" s="43" customFormat="1" ht="18.75" customHeight="1">
      <c r="B61" s="808"/>
      <c r="C61" s="808"/>
      <c r="D61" s="227"/>
      <c r="E61" s="227"/>
      <c r="F61" s="227"/>
      <c r="G61" s="354"/>
      <c r="H61" s="355"/>
      <c r="I61" s="224"/>
      <c r="J61" s="44"/>
      <c r="K61" s="44"/>
      <c r="L61" s="172"/>
      <c r="M61" s="172"/>
      <c r="N61" s="172"/>
      <c r="O61" s="172"/>
      <c r="P61" s="172"/>
      <c r="Q61" s="172"/>
    </row>
    <row r="62" spans="2:8" ht="13.5" customHeight="1">
      <c r="B62" s="1057" t="s">
        <v>87</v>
      </c>
      <c r="C62" s="1058"/>
      <c r="D62" s="1058"/>
      <c r="E62" s="1058"/>
      <c r="F62" s="1058"/>
      <c r="G62" s="1058"/>
      <c r="H62" s="1059"/>
    </row>
    <row r="63" spans="2:11" s="260" customFormat="1" ht="13.5" customHeight="1">
      <c r="B63" s="1080" t="s">
        <v>433</v>
      </c>
      <c r="C63" s="1080" t="s">
        <v>700</v>
      </c>
      <c r="D63" s="356" t="s">
        <v>701</v>
      </c>
      <c r="E63" s="356" t="s">
        <v>702</v>
      </c>
      <c r="F63" s="73" t="s">
        <v>912</v>
      </c>
      <c r="G63" s="73" t="s">
        <v>913</v>
      </c>
      <c r="H63" s="1060" t="s">
        <v>914</v>
      </c>
      <c r="I63" s="279"/>
      <c r="J63" s="357"/>
      <c r="K63" s="357"/>
    </row>
    <row r="64" spans="2:11" s="260" customFormat="1" ht="27.75" customHeight="1">
      <c r="B64" s="1075"/>
      <c r="C64" s="1075"/>
      <c r="D64" s="356" t="s">
        <v>704</v>
      </c>
      <c r="E64" s="356" t="s">
        <v>704</v>
      </c>
      <c r="F64" s="73"/>
      <c r="G64" s="73"/>
      <c r="H64" s="1061"/>
      <c r="I64" s="279"/>
      <c r="J64" s="357"/>
      <c r="K64" s="357"/>
    </row>
    <row r="65" spans="2:11" ht="25.5" customHeight="1">
      <c r="B65" s="98" t="s">
        <v>925</v>
      </c>
      <c r="C65" s="21" t="s">
        <v>88</v>
      </c>
      <c r="D65" s="284">
        <v>5745</v>
      </c>
      <c r="E65" s="284">
        <v>269</v>
      </c>
      <c r="F65" s="85">
        <v>17908000</v>
      </c>
      <c r="G65" s="286">
        <f>F65+J65</f>
        <v>18601935</v>
      </c>
      <c r="H65" s="83">
        <v>18601939</v>
      </c>
      <c r="I65" s="255"/>
      <c r="J65" s="44">
        <f>F65*$J$8</f>
        <v>693935</v>
      </c>
      <c r="K65" s="44">
        <f>F65*(1+$J$8)</f>
        <v>18601935</v>
      </c>
    </row>
    <row r="66" spans="2:11" ht="25.5">
      <c r="B66" s="98"/>
      <c r="C66" s="88" t="s">
        <v>89</v>
      </c>
      <c r="D66" s="305">
        <v>660</v>
      </c>
      <c r="E66" s="305">
        <v>1022</v>
      </c>
      <c r="F66" s="85">
        <v>7000000</v>
      </c>
      <c r="G66" s="286">
        <f>F66+J66</f>
        <v>7271250</v>
      </c>
      <c r="H66" s="83">
        <v>7271259</v>
      </c>
      <c r="J66" s="44">
        <f>F66*$J$8</f>
        <v>271250</v>
      </c>
      <c r="K66" s="44">
        <f>F66*(1+$J$8)</f>
        <v>7271250</v>
      </c>
    </row>
    <row r="67" spans="2:11" ht="12.75">
      <c r="B67" s="88" t="s">
        <v>9</v>
      </c>
      <c r="C67" s="21" t="s">
        <v>90</v>
      </c>
      <c r="D67" s="284">
        <v>903</v>
      </c>
      <c r="E67" s="284">
        <v>61</v>
      </c>
      <c r="F67" s="286">
        <v>255000</v>
      </c>
      <c r="G67" s="286">
        <f>F67+J67</f>
        <v>264881.25</v>
      </c>
      <c r="H67" s="83">
        <v>264889.25</v>
      </c>
      <c r="I67" s="255"/>
      <c r="J67" s="44">
        <f>F67*$J$8</f>
        <v>9881.25</v>
      </c>
      <c r="K67" s="44">
        <f>F67*(1+$J$8)</f>
        <v>264881.25</v>
      </c>
    </row>
    <row r="68" spans="2:11" ht="27" customHeight="1">
      <c r="B68" s="98" t="s">
        <v>30</v>
      </c>
      <c r="C68" s="88" t="s">
        <v>91</v>
      </c>
      <c r="D68" s="305">
        <v>14518</v>
      </c>
      <c r="E68" s="154">
        <v>1126</v>
      </c>
      <c r="F68" s="358">
        <v>32509900</v>
      </c>
      <c r="G68" s="286">
        <f>F68+J68</f>
        <v>33769658.625</v>
      </c>
      <c r="H68" s="83">
        <v>33769658.625</v>
      </c>
      <c r="J68" s="44">
        <f>F68*$J$8</f>
        <v>1259758.625</v>
      </c>
      <c r="K68" s="44">
        <f>F68*(1+$J$8)</f>
        <v>33769658.625</v>
      </c>
    </row>
    <row r="69" spans="2:8" ht="27" customHeight="1">
      <c r="B69" s="360" t="s">
        <v>49</v>
      </c>
      <c r="C69" s="119" t="s">
        <v>92</v>
      </c>
      <c r="D69" s="318">
        <v>396</v>
      </c>
      <c r="E69" s="318">
        <v>435</v>
      </c>
      <c r="F69" s="81">
        <v>5058000</v>
      </c>
      <c r="H69" s="361">
        <v>5253999</v>
      </c>
    </row>
    <row r="70" spans="2:11" ht="12.75">
      <c r="B70" s="98" t="s">
        <v>93</v>
      </c>
      <c r="C70" s="98" t="s">
        <v>94</v>
      </c>
      <c r="D70" s="305">
        <v>317</v>
      </c>
      <c r="E70" s="305">
        <v>117</v>
      </c>
      <c r="F70" s="313">
        <v>1700000</v>
      </c>
      <c r="G70" s="286">
        <f>F70+J70</f>
        <v>1765875</v>
      </c>
      <c r="H70" s="83">
        <v>1765879</v>
      </c>
      <c r="J70" s="44">
        <f>F70*$J$8</f>
        <v>65875</v>
      </c>
      <c r="K70" s="44">
        <f>F70*(1+$J$8)</f>
        <v>1765875</v>
      </c>
    </row>
    <row r="71" spans="2:8" ht="12.75">
      <c r="B71" s="139"/>
      <c r="C71" s="139"/>
      <c r="D71" s="362"/>
      <c r="E71" s="362"/>
      <c r="F71" s="354"/>
      <c r="G71" s="354"/>
      <c r="H71" s="355"/>
    </row>
    <row r="72" spans="2:11" s="363" customFormat="1" ht="13.5" customHeight="1">
      <c r="B72" s="364" t="s">
        <v>728</v>
      </c>
      <c r="C72" s="365"/>
      <c r="D72" s="366"/>
      <c r="E72" s="366"/>
      <c r="F72" s="366"/>
      <c r="G72" s="366"/>
      <c r="H72" s="367"/>
      <c r="I72" s="230"/>
      <c r="J72" s="368"/>
      <c r="K72" s="368"/>
    </row>
    <row r="73" spans="2:11" s="260" customFormat="1" ht="13.5" customHeight="1">
      <c r="B73" s="72" t="s">
        <v>433</v>
      </c>
      <c r="C73" s="72" t="s">
        <v>700</v>
      </c>
      <c r="D73" s="280" t="s">
        <v>701</v>
      </c>
      <c r="E73" s="280" t="s">
        <v>702</v>
      </c>
      <c r="F73" s="167" t="s">
        <v>912</v>
      </c>
      <c r="G73" s="167" t="s">
        <v>913</v>
      </c>
      <c r="H73" s="173" t="s">
        <v>914</v>
      </c>
      <c r="I73" s="279"/>
      <c r="J73" s="357"/>
      <c r="K73" s="357"/>
    </row>
    <row r="74" spans="2:11" s="260" customFormat="1" ht="28.5" customHeight="1">
      <c r="B74" s="114"/>
      <c r="C74" s="114"/>
      <c r="D74" s="369" t="s">
        <v>704</v>
      </c>
      <c r="E74" s="369" t="s">
        <v>704</v>
      </c>
      <c r="F74" s="117"/>
      <c r="G74" s="117"/>
      <c r="H74" s="175"/>
      <c r="I74" s="279"/>
      <c r="J74" s="357"/>
      <c r="K74" s="357"/>
    </row>
    <row r="75" spans="2:8" ht="18" customHeight="1">
      <c r="B75" s="100" t="s">
        <v>916</v>
      </c>
      <c r="C75" s="111" t="s">
        <v>95</v>
      </c>
      <c r="D75" s="370"/>
      <c r="E75" s="371">
        <v>91.22</v>
      </c>
      <c r="F75" s="372">
        <v>4500000</v>
      </c>
      <c r="G75" s="282">
        <f aca="true" t="shared" si="6" ref="G75:G110">F75+J75</f>
        <v>4500000</v>
      </c>
      <c r="H75" s="283">
        <v>4500000</v>
      </c>
    </row>
    <row r="76" spans="2:10" ht="18" customHeight="1">
      <c r="B76" s="373"/>
      <c r="C76" s="94" t="s">
        <v>96</v>
      </c>
      <c r="D76" s="305"/>
      <c r="E76" s="362">
        <v>57.76</v>
      </c>
      <c r="F76" s="358">
        <v>981920</v>
      </c>
      <c r="G76" s="286">
        <f t="shared" si="6"/>
        <v>1019969.4</v>
      </c>
      <c r="H76" s="83">
        <v>1019969.4</v>
      </c>
      <c r="J76" s="44">
        <f aca="true" t="shared" si="7" ref="J76:J110">F76*$J$8</f>
        <v>38049.4</v>
      </c>
    </row>
    <row r="77" spans="2:10" ht="18" customHeight="1">
      <c r="B77" s="373"/>
      <c r="C77" s="94" t="s">
        <v>97</v>
      </c>
      <c r="D77" s="305"/>
      <c r="E77" s="305">
        <v>65.79</v>
      </c>
      <c r="F77" s="313">
        <v>1118430</v>
      </c>
      <c r="G77" s="286">
        <f t="shared" si="6"/>
        <v>1161769.1625</v>
      </c>
      <c r="H77" s="128">
        <v>1161769.1625</v>
      </c>
      <c r="J77" s="44">
        <f t="shared" si="7"/>
        <v>43339.1625</v>
      </c>
    </row>
    <row r="78" spans="2:11" ht="18" customHeight="1">
      <c r="B78" s="373"/>
      <c r="C78" s="88" t="s">
        <v>98</v>
      </c>
      <c r="D78" s="305"/>
      <c r="E78" s="154">
        <v>57.79</v>
      </c>
      <c r="F78" s="291">
        <v>866850</v>
      </c>
      <c r="G78" s="286">
        <f t="shared" si="6"/>
        <v>900440.4375</v>
      </c>
      <c r="H78" s="83">
        <v>900449.4375</v>
      </c>
      <c r="J78" s="44">
        <f t="shared" si="7"/>
        <v>33590.4375</v>
      </c>
      <c r="K78" s="44">
        <f aca="true" t="shared" si="8" ref="K78:K110">F78*(1+$J$8)</f>
        <v>900440.4375</v>
      </c>
    </row>
    <row r="79" spans="2:11" ht="18" customHeight="1">
      <c r="B79" s="373"/>
      <c r="C79" s="88" t="s">
        <v>99</v>
      </c>
      <c r="D79" s="305"/>
      <c r="E79" s="154">
        <v>55.53</v>
      </c>
      <c r="F79" s="291">
        <v>832950</v>
      </c>
      <c r="G79" s="286">
        <f t="shared" si="6"/>
        <v>865226.8125</v>
      </c>
      <c r="H79" s="83">
        <v>865238.8125</v>
      </c>
      <c r="J79" s="44">
        <f t="shared" si="7"/>
        <v>32276.8125</v>
      </c>
      <c r="K79" s="44">
        <f t="shared" si="8"/>
        <v>865226.8125</v>
      </c>
    </row>
    <row r="80" spans="2:11" ht="18" customHeight="1">
      <c r="B80" s="373"/>
      <c r="C80" s="88" t="s">
        <v>100</v>
      </c>
      <c r="D80" s="305"/>
      <c r="E80" s="154">
        <v>71.81</v>
      </c>
      <c r="F80" s="291">
        <v>1220770</v>
      </c>
      <c r="G80" s="286">
        <f t="shared" si="6"/>
        <v>1268074.8375</v>
      </c>
      <c r="H80" s="83">
        <v>1268078.8375</v>
      </c>
      <c r="J80" s="44">
        <f t="shared" si="7"/>
        <v>47304.8375</v>
      </c>
      <c r="K80" s="44">
        <f t="shared" si="8"/>
        <v>1268074.8375000001</v>
      </c>
    </row>
    <row r="81" spans="2:11" ht="18" customHeight="1">
      <c r="B81" s="373"/>
      <c r="C81" s="88" t="s">
        <v>101</v>
      </c>
      <c r="D81" s="305"/>
      <c r="E81" s="154">
        <v>80.7</v>
      </c>
      <c r="F81" s="291">
        <v>1371900</v>
      </c>
      <c r="G81" s="286">
        <f t="shared" si="6"/>
        <v>1425061.125</v>
      </c>
      <c r="H81" s="83">
        <v>1425069.125</v>
      </c>
      <c r="J81" s="44">
        <f t="shared" si="7"/>
        <v>53161.125</v>
      </c>
      <c r="K81" s="44">
        <f t="shared" si="8"/>
        <v>1425061.125</v>
      </c>
    </row>
    <row r="82" spans="2:11" ht="18" customHeight="1">
      <c r="B82" s="373"/>
      <c r="C82" s="88" t="s">
        <v>102</v>
      </c>
      <c r="D82" s="305"/>
      <c r="E82" s="154">
        <v>40.83</v>
      </c>
      <c r="F82" s="291">
        <v>612450</v>
      </c>
      <c r="G82" s="286">
        <f t="shared" si="6"/>
        <v>636182.4375</v>
      </c>
      <c r="H82" s="83">
        <v>636189.4375</v>
      </c>
      <c r="J82" s="44">
        <f t="shared" si="7"/>
        <v>23732.4375</v>
      </c>
      <c r="K82" s="44">
        <f t="shared" si="8"/>
        <v>636182.4375</v>
      </c>
    </row>
    <row r="83" spans="2:11" ht="18" customHeight="1">
      <c r="B83" s="373"/>
      <c r="C83" s="88" t="s">
        <v>103</v>
      </c>
      <c r="D83" s="305"/>
      <c r="E83" s="154">
        <v>50.76</v>
      </c>
      <c r="F83" s="291">
        <v>862920</v>
      </c>
      <c r="G83" s="286">
        <f t="shared" si="6"/>
        <v>896358.15</v>
      </c>
      <c r="H83" s="83">
        <v>896359.15</v>
      </c>
      <c r="J83" s="44">
        <f t="shared" si="7"/>
        <v>33438.15</v>
      </c>
      <c r="K83" s="44">
        <f t="shared" si="8"/>
        <v>896358.15</v>
      </c>
    </row>
    <row r="84" spans="2:11" ht="18" customHeight="1">
      <c r="B84" s="373"/>
      <c r="C84" s="88" t="s">
        <v>104</v>
      </c>
      <c r="D84" s="305"/>
      <c r="E84" s="154">
        <v>65.36</v>
      </c>
      <c r="F84" s="291">
        <v>1111120</v>
      </c>
      <c r="G84" s="286">
        <f t="shared" si="6"/>
        <v>1154175.9</v>
      </c>
      <c r="H84" s="83">
        <v>1154178.9</v>
      </c>
      <c r="J84" s="44">
        <f t="shared" si="7"/>
        <v>43055.9</v>
      </c>
      <c r="K84" s="44">
        <f t="shared" si="8"/>
        <v>1154175.9000000001</v>
      </c>
    </row>
    <row r="85" spans="2:11" ht="18" customHeight="1">
      <c r="B85" s="373"/>
      <c r="C85" s="88" t="s">
        <v>105</v>
      </c>
      <c r="D85" s="305"/>
      <c r="E85" s="154">
        <v>57.37</v>
      </c>
      <c r="F85" s="291">
        <v>975290</v>
      </c>
      <c r="G85" s="286">
        <f t="shared" si="6"/>
        <v>1013082.4875</v>
      </c>
      <c r="H85" s="83">
        <v>1013089.4875</v>
      </c>
      <c r="J85" s="44">
        <f t="shared" si="7"/>
        <v>37792.4875</v>
      </c>
      <c r="K85" s="44">
        <f t="shared" si="8"/>
        <v>1013082.4875</v>
      </c>
    </row>
    <row r="86" spans="2:11" ht="18" customHeight="1">
      <c r="B86" s="373"/>
      <c r="C86" s="88" t="s">
        <v>106</v>
      </c>
      <c r="D86" s="305"/>
      <c r="E86" s="154">
        <v>59.17</v>
      </c>
      <c r="F86" s="291">
        <v>1005890</v>
      </c>
      <c r="G86" s="286">
        <f t="shared" si="6"/>
        <v>1044868.2375</v>
      </c>
      <c r="H86" s="83">
        <v>1044869.2375</v>
      </c>
      <c r="J86" s="44">
        <f t="shared" si="7"/>
        <v>38978.2375</v>
      </c>
      <c r="K86" s="44">
        <f t="shared" si="8"/>
        <v>1044868.2375</v>
      </c>
    </row>
    <row r="87" spans="2:11" ht="18" customHeight="1">
      <c r="B87" s="373"/>
      <c r="C87" s="88" t="s">
        <v>107</v>
      </c>
      <c r="D87" s="305"/>
      <c r="E87" s="154">
        <v>72.85</v>
      </c>
      <c r="F87" s="291">
        <v>1238450</v>
      </c>
      <c r="G87" s="286">
        <f t="shared" si="6"/>
        <v>1286439.9375</v>
      </c>
      <c r="H87" s="83">
        <v>1286439</v>
      </c>
      <c r="J87" s="44">
        <f t="shared" si="7"/>
        <v>47989.9375</v>
      </c>
      <c r="K87" s="44">
        <f t="shared" si="8"/>
        <v>1286439.9375</v>
      </c>
    </row>
    <row r="88" spans="2:11" ht="18" customHeight="1">
      <c r="B88" s="373"/>
      <c r="C88" s="88" t="s">
        <v>108</v>
      </c>
      <c r="D88" s="305"/>
      <c r="E88" s="154">
        <v>82.84</v>
      </c>
      <c r="F88" s="291">
        <v>1242600</v>
      </c>
      <c r="G88" s="286">
        <f t="shared" si="6"/>
        <v>1290750.75</v>
      </c>
      <c r="H88" s="83">
        <v>1290758.75</v>
      </c>
      <c r="J88" s="44">
        <f t="shared" si="7"/>
        <v>48150.75</v>
      </c>
      <c r="K88" s="44">
        <f t="shared" si="8"/>
        <v>1290750.75</v>
      </c>
    </row>
    <row r="89" spans="2:11" ht="18" customHeight="1">
      <c r="B89" s="373"/>
      <c r="C89" s="88" t="s">
        <v>109</v>
      </c>
      <c r="D89" s="305"/>
      <c r="E89" s="154">
        <v>65.83</v>
      </c>
      <c r="F89" s="291">
        <v>987450</v>
      </c>
      <c r="G89" s="286">
        <f t="shared" si="6"/>
        <v>1025713.6875</v>
      </c>
      <c r="H89" s="83">
        <v>1025738.6875</v>
      </c>
      <c r="J89" s="44">
        <f t="shared" si="7"/>
        <v>38263.6875</v>
      </c>
      <c r="K89" s="44">
        <f t="shared" si="8"/>
        <v>1025713.6875000001</v>
      </c>
    </row>
    <row r="90" spans="2:11" ht="18" customHeight="1">
      <c r="B90" s="373"/>
      <c r="C90" s="88" t="s">
        <v>110</v>
      </c>
      <c r="D90" s="305"/>
      <c r="E90" s="154">
        <v>45.73</v>
      </c>
      <c r="F90" s="291">
        <v>777410</v>
      </c>
      <c r="G90" s="286">
        <f t="shared" si="6"/>
        <v>807534.6375</v>
      </c>
      <c r="H90" s="83">
        <v>807538.6375</v>
      </c>
      <c r="J90" s="44">
        <f t="shared" si="7"/>
        <v>30124.6375</v>
      </c>
      <c r="K90" s="44">
        <f t="shared" si="8"/>
        <v>807534.6375000001</v>
      </c>
    </row>
    <row r="91" spans="2:11" ht="18" customHeight="1">
      <c r="B91" s="373"/>
      <c r="C91" s="88" t="s">
        <v>111</v>
      </c>
      <c r="D91" s="305"/>
      <c r="E91" s="154">
        <v>50.14</v>
      </c>
      <c r="F91" s="291">
        <v>1002800</v>
      </c>
      <c r="G91" s="286">
        <f t="shared" si="6"/>
        <v>1041658.5</v>
      </c>
      <c r="H91" s="83">
        <v>1041658.5</v>
      </c>
      <c r="J91" s="44">
        <f t="shared" si="7"/>
        <v>38858.5</v>
      </c>
      <c r="K91" s="44">
        <f t="shared" si="8"/>
        <v>1041658.5000000001</v>
      </c>
    </row>
    <row r="92" spans="2:11" ht="18" customHeight="1">
      <c r="B92" s="373"/>
      <c r="C92" s="88" t="s">
        <v>112</v>
      </c>
      <c r="D92" s="305"/>
      <c r="E92" s="154">
        <v>67.11</v>
      </c>
      <c r="F92" s="291">
        <v>1140870</v>
      </c>
      <c r="G92" s="286">
        <f t="shared" si="6"/>
        <v>1185078.7125</v>
      </c>
      <c r="H92" s="83">
        <v>1185078.7125</v>
      </c>
      <c r="J92" s="44">
        <f t="shared" si="7"/>
        <v>44208.7125</v>
      </c>
      <c r="K92" s="44">
        <f t="shared" si="8"/>
        <v>1185078.7125000001</v>
      </c>
    </row>
    <row r="93" spans="2:11" ht="18" customHeight="1">
      <c r="B93" s="373"/>
      <c r="C93" s="193" t="s">
        <v>113</v>
      </c>
      <c r="D93" s="284"/>
      <c r="E93" s="154">
        <v>59.89</v>
      </c>
      <c r="F93" s="291">
        <v>1018130</v>
      </c>
      <c r="G93" s="286">
        <f t="shared" si="6"/>
        <v>1057582.5375</v>
      </c>
      <c r="H93" s="83">
        <v>1057588.5375</v>
      </c>
      <c r="J93" s="44">
        <f t="shared" si="7"/>
        <v>39452.5375</v>
      </c>
      <c r="K93" s="44">
        <f t="shared" si="8"/>
        <v>1057582.5375</v>
      </c>
    </row>
    <row r="94" spans="2:11" ht="18" customHeight="1">
      <c r="B94" s="373"/>
      <c r="C94" s="193" t="s">
        <v>114</v>
      </c>
      <c r="D94" s="284"/>
      <c r="E94" s="154">
        <v>59.17</v>
      </c>
      <c r="F94" s="291">
        <v>887550</v>
      </c>
      <c r="G94" s="286">
        <f t="shared" si="6"/>
        <v>921942.5625</v>
      </c>
      <c r="H94" s="83">
        <v>921948.5625</v>
      </c>
      <c r="J94" s="44">
        <f t="shared" si="7"/>
        <v>34392.5625</v>
      </c>
      <c r="K94" s="44">
        <f t="shared" si="8"/>
        <v>921942.5625</v>
      </c>
    </row>
    <row r="95" spans="2:11" ht="18" customHeight="1">
      <c r="B95" s="373"/>
      <c r="C95" s="193" t="s">
        <v>115</v>
      </c>
      <c r="D95" s="284"/>
      <c r="E95" s="154">
        <v>82.59</v>
      </c>
      <c r="F95" s="291">
        <v>1404030</v>
      </c>
      <c r="G95" s="286">
        <f t="shared" si="6"/>
        <v>1458436.1625</v>
      </c>
      <c r="H95" s="83">
        <v>1458439.1625</v>
      </c>
      <c r="J95" s="44">
        <f t="shared" si="7"/>
        <v>54406.1625</v>
      </c>
      <c r="K95" s="44">
        <f t="shared" si="8"/>
        <v>1458436.1625</v>
      </c>
    </row>
    <row r="96" spans="2:11" ht="18" customHeight="1">
      <c r="B96" s="373"/>
      <c r="C96" s="193" t="s">
        <v>116</v>
      </c>
      <c r="D96" s="284"/>
      <c r="E96" s="154">
        <v>65.53</v>
      </c>
      <c r="F96" s="291">
        <v>1114010</v>
      </c>
      <c r="G96" s="286">
        <f t="shared" si="6"/>
        <v>1157177.8875</v>
      </c>
      <c r="H96" s="83">
        <v>1157178.8875</v>
      </c>
      <c r="J96" s="44">
        <f t="shared" si="7"/>
        <v>43167.8875</v>
      </c>
      <c r="K96" s="44">
        <f t="shared" si="8"/>
        <v>1157177.8875</v>
      </c>
    </row>
    <row r="97" spans="2:11" ht="18" customHeight="1">
      <c r="B97" s="373"/>
      <c r="C97" s="193" t="s">
        <v>117</v>
      </c>
      <c r="D97" s="284"/>
      <c r="E97" s="154">
        <v>32.64</v>
      </c>
      <c r="F97" s="291">
        <v>554880</v>
      </c>
      <c r="G97" s="286">
        <f t="shared" si="6"/>
        <v>576381.6</v>
      </c>
      <c r="H97" s="83">
        <v>576388.6</v>
      </c>
      <c r="J97" s="44">
        <f t="shared" si="7"/>
        <v>21501.6</v>
      </c>
      <c r="K97" s="44">
        <f t="shared" si="8"/>
        <v>576381.6</v>
      </c>
    </row>
    <row r="98" spans="2:11" ht="18" customHeight="1">
      <c r="B98" s="373"/>
      <c r="C98" s="193" t="s">
        <v>118</v>
      </c>
      <c r="D98" s="284"/>
      <c r="E98" s="154">
        <v>62.16</v>
      </c>
      <c r="F98" s="291">
        <v>1056720</v>
      </c>
      <c r="G98" s="286">
        <f t="shared" si="6"/>
        <v>1097667.9</v>
      </c>
      <c r="H98" s="83">
        <v>1097668.9</v>
      </c>
      <c r="J98" s="44">
        <f t="shared" si="7"/>
        <v>40947.9</v>
      </c>
      <c r="K98" s="44">
        <f t="shared" si="8"/>
        <v>1097667.9000000001</v>
      </c>
    </row>
    <row r="99" spans="2:11" ht="18" customHeight="1">
      <c r="B99" s="373"/>
      <c r="C99" s="193" t="s">
        <v>119</v>
      </c>
      <c r="D99" s="284"/>
      <c r="E99" s="154">
        <v>59.05</v>
      </c>
      <c r="F99" s="291">
        <v>1299100</v>
      </c>
      <c r="G99" s="286">
        <f t="shared" si="6"/>
        <v>1349440.125</v>
      </c>
      <c r="H99" s="83">
        <v>1349439.125</v>
      </c>
      <c r="J99" s="44">
        <f t="shared" si="7"/>
        <v>50340.125</v>
      </c>
      <c r="K99" s="44">
        <f t="shared" si="8"/>
        <v>1349440.125</v>
      </c>
    </row>
    <row r="100" spans="2:11" ht="18" customHeight="1">
      <c r="B100" s="373"/>
      <c r="C100" s="193" t="s">
        <v>120</v>
      </c>
      <c r="D100" s="284"/>
      <c r="E100" s="154">
        <v>60.03</v>
      </c>
      <c r="F100" s="291">
        <v>1320660</v>
      </c>
      <c r="G100" s="286">
        <f t="shared" si="6"/>
        <v>1371835.575</v>
      </c>
      <c r="H100" s="83">
        <v>1371838.575</v>
      </c>
      <c r="J100" s="44">
        <f t="shared" si="7"/>
        <v>51175.575</v>
      </c>
      <c r="K100" s="44">
        <f t="shared" si="8"/>
        <v>1371835.5750000002</v>
      </c>
    </row>
    <row r="101" spans="2:11" ht="18" customHeight="1">
      <c r="B101" s="373"/>
      <c r="C101" s="88" t="s">
        <v>121</v>
      </c>
      <c r="D101" s="305"/>
      <c r="E101" s="154">
        <v>82.31</v>
      </c>
      <c r="F101" s="291">
        <v>2057750</v>
      </c>
      <c r="G101" s="286">
        <f t="shared" si="6"/>
        <v>2137487.8125</v>
      </c>
      <c r="H101" s="83">
        <v>2137488.8125</v>
      </c>
      <c r="J101" s="44">
        <f t="shared" si="7"/>
        <v>79737.8125</v>
      </c>
      <c r="K101" s="44">
        <f t="shared" si="8"/>
        <v>2137487.8125</v>
      </c>
    </row>
    <row r="102" spans="2:11" ht="18" customHeight="1">
      <c r="B102" s="373"/>
      <c r="C102" s="88" t="s">
        <v>122</v>
      </c>
      <c r="D102" s="305"/>
      <c r="E102" s="154">
        <v>61</v>
      </c>
      <c r="F102" s="291">
        <v>1342000</v>
      </c>
      <c r="G102" s="286">
        <f t="shared" si="6"/>
        <v>1394002.5</v>
      </c>
      <c r="H102" s="83">
        <v>1394038.5</v>
      </c>
      <c r="J102" s="44">
        <f t="shared" si="7"/>
        <v>52002.5</v>
      </c>
      <c r="K102" s="44">
        <f t="shared" si="8"/>
        <v>1394002.5</v>
      </c>
    </row>
    <row r="103" spans="2:11" ht="27.75" customHeight="1">
      <c r="B103" s="373"/>
      <c r="C103" s="1171" t="s">
        <v>1784</v>
      </c>
      <c r="D103" s="1158"/>
      <c r="E103" s="1172">
        <v>81.5</v>
      </c>
      <c r="F103" s="1173">
        <v>1793000</v>
      </c>
      <c r="G103" s="1165">
        <f t="shared" si="6"/>
        <v>1862478.75</v>
      </c>
      <c r="H103" s="1174">
        <v>1862478.75</v>
      </c>
      <c r="J103" s="44">
        <f t="shared" si="7"/>
        <v>69478.75</v>
      </c>
      <c r="K103" s="44">
        <f t="shared" si="8"/>
        <v>1862478.75</v>
      </c>
    </row>
    <row r="104" spans="2:11" ht="18" customHeight="1">
      <c r="B104" s="373"/>
      <c r="C104" s="88" t="s">
        <v>123</v>
      </c>
      <c r="D104" s="305"/>
      <c r="E104" s="154">
        <v>61.25</v>
      </c>
      <c r="F104" s="291">
        <v>1347500</v>
      </c>
      <c r="G104" s="286">
        <f t="shared" si="6"/>
        <v>1399715.625</v>
      </c>
      <c r="H104" s="83">
        <v>1399738.625</v>
      </c>
      <c r="J104" s="44">
        <f t="shared" si="7"/>
        <v>52215.625</v>
      </c>
      <c r="K104" s="44">
        <f t="shared" si="8"/>
        <v>1399715.625</v>
      </c>
    </row>
    <row r="105" spans="2:11" ht="18" customHeight="1">
      <c r="B105" s="373"/>
      <c r="C105" s="1128" t="s">
        <v>1785</v>
      </c>
      <c r="D105" s="1175"/>
      <c r="E105" s="1176">
        <v>49.93</v>
      </c>
      <c r="F105" s="1177">
        <v>1098460</v>
      </c>
      <c r="G105" s="1178">
        <f t="shared" si="6"/>
        <v>1141025.325</v>
      </c>
      <c r="H105" s="1133">
        <v>1141039.325</v>
      </c>
      <c r="J105" s="44">
        <f t="shared" si="7"/>
        <v>42565.325</v>
      </c>
      <c r="K105" s="44">
        <f t="shared" si="8"/>
        <v>1141025.325</v>
      </c>
    </row>
    <row r="106" spans="2:11" ht="18" customHeight="1">
      <c r="B106" s="373"/>
      <c r="C106" s="88" t="s">
        <v>124</v>
      </c>
      <c r="D106" s="305"/>
      <c r="E106" s="154">
        <v>59.9</v>
      </c>
      <c r="F106" s="291">
        <v>1317800</v>
      </c>
      <c r="G106" s="286">
        <f t="shared" si="6"/>
        <v>1368864.75</v>
      </c>
      <c r="H106" s="83">
        <v>1368868.75</v>
      </c>
      <c r="J106" s="44">
        <f t="shared" si="7"/>
        <v>51064.75</v>
      </c>
      <c r="K106" s="44">
        <f t="shared" si="8"/>
        <v>1368864.75</v>
      </c>
    </row>
    <row r="107" spans="2:11" ht="18" customHeight="1">
      <c r="B107" s="373"/>
      <c r="C107" s="88" t="s">
        <v>125</v>
      </c>
      <c r="D107" s="305"/>
      <c r="E107" s="154">
        <v>61</v>
      </c>
      <c r="F107" s="291">
        <v>1098000</v>
      </c>
      <c r="G107" s="286">
        <f t="shared" si="6"/>
        <v>1140547.5</v>
      </c>
      <c r="H107" s="83">
        <v>1140548.5</v>
      </c>
      <c r="J107" s="44">
        <f t="shared" si="7"/>
        <v>42547.5</v>
      </c>
      <c r="K107" s="44">
        <f t="shared" si="8"/>
        <v>1140547.5</v>
      </c>
    </row>
    <row r="108" spans="2:11" ht="18" customHeight="1">
      <c r="B108" s="373"/>
      <c r="C108" s="88" t="s">
        <v>126</v>
      </c>
      <c r="D108" s="305"/>
      <c r="E108" s="154">
        <v>73.03</v>
      </c>
      <c r="F108" s="291">
        <v>1606660</v>
      </c>
      <c r="G108" s="286">
        <f t="shared" si="6"/>
        <v>1668918.075</v>
      </c>
      <c r="H108" s="83">
        <v>1668939.075</v>
      </c>
      <c r="J108" s="44">
        <f t="shared" si="7"/>
        <v>62258.075</v>
      </c>
      <c r="K108" s="44">
        <f t="shared" si="8"/>
        <v>1668918.0750000002</v>
      </c>
    </row>
    <row r="109" spans="2:11" ht="18" customHeight="1">
      <c r="B109" s="373"/>
      <c r="C109" s="88" t="s">
        <v>127</v>
      </c>
      <c r="D109" s="305"/>
      <c r="E109" s="154">
        <v>81.5</v>
      </c>
      <c r="F109" s="291">
        <v>1793000</v>
      </c>
      <c r="G109" s="286">
        <f t="shared" si="6"/>
        <v>1862478.75</v>
      </c>
      <c r="H109" s="83">
        <v>1862478.75</v>
      </c>
      <c r="J109" s="44">
        <f t="shared" si="7"/>
        <v>69478.75</v>
      </c>
      <c r="K109" s="44">
        <f t="shared" si="8"/>
        <v>1862478.75</v>
      </c>
    </row>
    <row r="110" spans="2:11" ht="18" customHeight="1">
      <c r="B110" s="373"/>
      <c r="C110" s="88" t="s">
        <v>128</v>
      </c>
      <c r="D110" s="305"/>
      <c r="E110" s="154">
        <v>61.25</v>
      </c>
      <c r="F110" s="291">
        <v>1347500</v>
      </c>
      <c r="G110" s="286">
        <f t="shared" si="6"/>
        <v>1399715.625</v>
      </c>
      <c r="H110" s="83">
        <v>1399738.625</v>
      </c>
      <c r="J110" s="44">
        <f t="shared" si="7"/>
        <v>52215.625</v>
      </c>
      <c r="K110" s="44">
        <f t="shared" si="8"/>
        <v>1399715.625</v>
      </c>
    </row>
    <row r="111" spans="2:8" ht="18" customHeight="1">
      <c r="B111" s="100"/>
      <c r="C111" s="88" t="s">
        <v>129</v>
      </c>
      <c r="D111" s="305"/>
      <c r="E111" s="154" t="s">
        <v>130</v>
      </c>
      <c r="F111" s="291" t="s">
        <v>131</v>
      </c>
      <c r="G111" s="286" t="s">
        <v>132</v>
      </c>
      <c r="H111" s="374" t="s">
        <v>132</v>
      </c>
    </row>
    <row r="112" spans="2:11" ht="33.75" customHeight="1">
      <c r="B112" s="375" t="s">
        <v>133</v>
      </c>
      <c r="C112" s="111" t="s">
        <v>134</v>
      </c>
      <c r="D112" s="371"/>
      <c r="E112" s="371">
        <v>218.16</v>
      </c>
      <c r="F112" s="306">
        <v>7100000</v>
      </c>
      <c r="G112" s="286">
        <f>F112+J112</f>
        <v>7375125</v>
      </c>
      <c r="H112" s="328">
        <v>7375139</v>
      </c>
      <c r="J112" s="44">
        <f>F112*$J$8</f>
        <v>275125</v>
      </c>
      <c r="K112" s="44">
        <f>F113*(1+$J$8)</f>
        <v>6440250</v>
      </c>
    </row>
    <row r="113" spans="2:11" ht="25.5">
      <c r="B113" s="100"/>
      <c r="C113" s="98" t="s">
        <v>135</v>
      </c>
      <c r="D113" s="305"/>
      <c r="E113" s="305">
        <v>190.49</v>
      </c>
      <c r="F113" s="313">
        <v>6200000</v>
      </c>
      <c r="G113" s="286">
        <f>F113+J113</f>
        <v>6440250</v>
      </c>
      <c r="H113" s="83">
        <v>6440259</v>
      </c>
      <c r="J113" s="44">
        <f>F113*$J$8</f>
        <v>240250</v>
      </c>
      <c r="K113" s="44">
        <f>F114*(1+$J$8)</f>
        <v>5434740</v>
      </c>
    </row>
    <row r="114" spans="2:11" ht="27.75" customHeight="1">
      <c r="B114" s="100"/>
      <c r="C114" s="98" t="s">
        <v>136</v>
      </c>
      <c r="D114" s="305"/>
      <c r="E114" s="305">
        <v>130.8</v>
      </c>
      <c r="F114" s="313">
        <v>5232000</v>
      </c>
      <c r="G114" s="286">
        <f>F114+J114</f>
        <v>5434740</v>
      </c>
      <c r="H114" s="83">
        <v>5434749</v>
      </c>
      <c r="J114" s="44">
        <f>F114*$J$8</f>
        <v>202740</v>
      </c>
      <c r="K114" s="44">
        <f>F115*(1+$J$8)</f>
        <v>2125282.5</v>
      </c>
    </row>
    <row r="115" spans="2:17" s="43" customFormat="1" ht="25.5">
      <c r="B115" s="303"/>
      <c r="C115" s="21" t="s">
        <v>137</v>
      </c>
      <c r="D115" s="284"/>
      <c r="E115" s="284">
        <v>81.86</v>
      </c>
      <c r="F115" s="285">
        <v>2046000</v>
      </c>
      <c r="G115" s="286"/>
      <c r="H115" s="83">
        <v>2125289</v>
      </c>
      <c r="I115" s="259"/>
      <c r="J115" s="44">
        <f>F115*$J$8</f>
        <v>79282.5</v>
      </c>
      <c r="K115" s="44"/>
      <c r="L115" s="172"/>
      <c r="M115" s="172"/>
      <c r="N115" s="172"/>
      <c r="O115" s="172"/>
      <c r="P115" s="172"/>
      <c r="Q115" s="172"/>
    </row>
    <row r="116" spans="2:9" ht="12.75" customHeight="1">
      <c r="B116" s="352"/>
      <c r="C116" s="352"/>
      <c r="D116" s="353"/>
      <c r="E116" s="353"/>
      <c r="F116" s="353"/>
      <c r="G116" s="354"/>
      <c r="H116" s="355"/>
      <c r="I116" s="224"/>
    </row>
    <row r="117" spans="2:11" s="260" customFormat="1" ht="13.5" customHeight="1">
      <c r="B117" s="1057" t="s">
        <v>795</v>
      </c>
      <c r="C117" s="1058"/>
      <c r="D117" s="1058"/>
      <c r="E117" s="1058"/>
      <c r="F117" s="1058"/>
      <c r="G117" s="1058"/>
      <c r="H117" s="1059"/>
      <c r="I117" s="255"/>
      <c r="J117" s="44"/>
      <c r="K117" s="357"/>
    </row>
    <row r="118" spans="2:11" s="260" customFormat="1" ht="28.5" customHeight="1">
      <c r="B118" s="72" t="s">
        <v>433</v>
      </c>
      <c r="C118" s="72" t="s">
        <v>700</v>
      </c>
      <c r="D118" s="278" t="s">
        <v>701</v>
      </c>
      <c r="E118" s="278" t="s">
        <v>702</v>
      </c>
      <c r="F118" s="167" t="s">
        <v>912</v>
      </c>
      <c r="G118" s="167" t="s">
        <v>913</v>
      </c>
      <c r="H118" s="1060" t="s">
        <v>914</v>
      </c>
      <c r="J118" s="357"/>
      <c r="K118" s="357"/>
    </row>
    <row r="119" spans="2:12" ht="21.75" customHeight="1">
      <c r="B119" s="114"/>
      <c r="C119" s="114"/>
      <c r="D119" s="369" t="s">
        <v>704</v>
      </c>
      <c r="E119" s="369" t="s">
        <v>704</v>
      </c>
      <c r="F119" s="117"/>
      <c r="G119" s="117"/>
      <c r="H119" s="1061"/>
      <c r="I119" s="260"/>
      <c r="J119" s="357"/>
      <c r="K119" s="44">
        <f>F129*(1+$J$8)</f>
        <v>4155000.0000000005</v>
      </c>
      <c r="L119" s="850"/>
    </row>
    <row r="120" spans="2:10" ht="21.75" customHeight="1">
      <c r="B120" s="77" t="s">
        <v>138</v>
      </c>
      <c r="C120" s="288" t="s">
        <v>139</v>
      </c>
      <c r="D120" s="376"/>
      <c r="E120" s="376"/>
      <c r="F120" s="377"/>
      <c r="G120" s="378"/>
      <c r="H120" s="379"/>
      <c r="I120" s="260"/>
      <c r="J120" s="357"/>
    </row>
    <row r="121" spans="2:10" ht="21.75" customHeight="1">
      <c r="B121" s="380"/>
      <c r="C121" s="288" t="s">
        <v>140</v>
      </c>
      <c r="D121" s="376">
        <v>240</v>
      </c>
      <c r="E121" s="381"/>
      <c r="F121" s="333">
        <v>432000</v>
      </c>
      <c r="G121" s="97"/>
      <c r="H121" s="333">
        <v>461380</v>
      </c>
      <c r="I121" s="260"/>
      <c r="J121" s="357"/>
    </row>
    <row r="122" spans="2:10" ht="21.75" customHeight="1">
      <c r="B122" s="380"/>
      <c r="C122" s="288" t="s">
        <v>141</v>
      </c>
      <c r="D122" s="376">
        <v>240</v>
      </c>
      <c r="E122" s="381"/>
      <c r="F122" s="333">
        <v>432000</v>
      </c>
      <c r="G122" s="97"/>
      <c r="H122" s="333">
        <v>461380</v>
      </c>
      <c r="I122" s="260"/>
      <c r="J122" s="357"/>
    </row>
    <row r="123" spans="2:8" ht="14.25">
      <c r="B123" s="197"/>
      <c r="C123" s="288" t="s">
        <v>142</v>
      </c>
      <c r="D123" s="376">
        <v>260</v>
      </c>
      <c r="E123" s="381"/>
      <c r="F123" s="358">
        <v>468000</v>
      </c>
      <c r="G123" s="358"/>
      <c r="H123" s="333">
        <v>499830</v>
      </c>
    </row>
    <row r="124" spans="2:8" ht="14.25">
      <c r="B124" s="197"/>
      <c r="C124" s="288" t="s">
        <v>143</v>
      </c>
      <c r="D124" s="376">
        <v>240</v>
      </c>
      <c r="E124" s="381"/>
      <c r="F124" s="333">
        <v>432000</v>
      </c>
      <c r="G124" s="358"/>
      <c r="H124" s="333">
        <v>461380</v>
      </c>
    </row>
    <row r="125" spans="2:8" ht="14.25">
      <c r="B125" s="197"/>
      <c r="C125" s="288" t="s">
        <v>144</v>
      </c>
      <c r="D125" s="376">
        <v>240</v>
      </c>
      <c r="E125" s="381"/>
      <c r="F125" s="333">
        <v>432000</v>
      </c>
      <c r="G125" s="358"/>
      <c r="H125" s="333">
        <v>461380</v>
      </c>
    </row>
    <row r="126" spans="2:8" ht="14.25">
      <c r="B126" s="197"/>
      <c r="C126" s="288" t="s">
        <v>145</v>
      </c>
      <c r="D126" s="376">
        <v>240</v>
      </c>
      <c r="E126" s="381"/>
      <c r="F126" s="333">
        <v>432000</v>
      </c>
      <c r="G126" s="358"/>
      <c r="H126" s="333">
        <v>461380</v>
      </c>
    </row>
    <row r="127" spans="2:8" ht="14.25">
      <c r="B127" s="197"/>
      <c r="C127" s="288" t="s">
        <v>146</v>
      </c>
      <c r="D127" s="376">
        <v>240</v>
      </c>
      <c r="E127" s="381"/>
      <c r="F127" s="333">
        <v>432000</v>
      </c>
      <c r="G127" s="358"/>
      <c r="H127" s="333">
        <v>461380</v>
      </c>
    </row>
    <row r="128" spans="2:8" ht="14.25">
      <c r="B128" s="111"/>
      <c r="C128" s="288" t="s">
        <v>147</v>
      </c>
      <c r="D128" s="376">
        <v>240</v>
      </c>
      <c r="E128" s="381"/>
      <c r="F128" s="333">
        <v>432000</v>
      </c>
      <c r="G128" s="358"/>
      <c r="H128" s="333">
        <v>461380</v>
      </c>
    </row>
    <row r="129" spans="2:11" ht="29.25" customHeight="1">
      <c r="B129" s="293" t="s">
        <v>148</v>
      </c>
      <c r="C129" s="119" t="s">
        <v>149</v>
      </c>
      <c r="D129" s="318">
        <v>20000</v>
      </c>
      <c r="E129" s="318"/>
      <c r="F129" s="319">
        <v>4000000</v>
      </c>
      <c r="G129" s="282">
        <f>F129+J129</f>
        <v>4155000</v>
      </c>
      <c r="H129" s="283">
        <v>4154999</v>
      </c>
      <c r="I129" s="255"/>
      <c r="J129" s="44">
        <f aca="true" t="shared" si="9" ref="J129:J134">F129*$J$8</f>
        <v>155000</v>
      </c>
      <c r="K129" s="44">
        <f>F130*(1+$J$8)</f>
        <v>1168074.375</v>
      </c>
    </row>
    <row r="130" spans="2:11" ht="25.5">
      <c r="B130" s="293"/>
      <c r="C130" s="21" t="s">
        <v>150</v>
      </c>
      <c r="D130" s="284">
        <v>2249</v>
      </c>
      <c r="E130" s="284"/>
      <c r="F130" s="285">
        <v>1124500</v>
      </c>
      <c r="G130" s="286">
        <f>F130+J130</f>
        <v>1168074.375</v>
      </c>
      <c r="H130" s="83">
        <v>1168079.375</v>
      </c>
      <c r="I130" s="255"/>
      <c r="J130" s="44">
        <f t="shared" si="9"/>
        <v>43574.375</v>
      </c>
      <c r="K130" s="44">
        <f>F131*(1+$J$8)</f>
        <v>270178875</v>
      </c>
    </row>
    <row r="131" spans="2:11" ht="24.75" customHeight="1">
      <c r="B131" s="77" t="s">
        <v>919</v>
      </c>
      <c r="C131" s="158" t="s">
        <v>151</v>
      </c>
      <c r="D131" s="284">
        <v>743261</v>
      </c>
      <c r="E131" s="284"/>
      <c r="F131" s="285">
        <v>260100000</v>
      </c>
      <c r="G131" s="286">
        <f>F131+J131</f>
        <v>270178875</v>
      </c>
      <c r="H131" s="83">
        <v>270178879</v>
      </c>
      <c r="I131" s="255"/>
      <c r="J131" s="44">
        <f t="shared" si="9"/>
        <v>10078875</v>
      </c>
      <c r="K131" s="44">
        <f>F132*(1+$J$8)</f>
        <v>17190481.5</v>
      </c>
    </row>
    <row r="132" spans="2:11" ht="39.75" customHeight="1">
      <c r="B132" s="293"/>
      <c r="C132" s="150" t="s">
        <v>152</v>
      </c>
      <c r="D132" s="154">
        <v>7560</v>
      </c>
      <c r="E132" s="284"/>
      <c r="F132" s="291">
        <v>16549200</v>
      </c>
      <c r="G132" s="286">
        <f>F132+J132</f>
        <v>17190481.5</v>
      </c>
      <c r="H132" s="83">
        <v>17190488.5</v>
      </c>
      <c r="I132" s="255"/>
      <c r="J132" s="44">
        <f t="shared" si="9"/>
        <v>641281.5</v>
      </c>
      <c r="K132" s="44">
        <f>F133*(1+$J$8)</f>
        <v>25856565</v>
      </c>
    </row>
    <row r="133" spans="2:11" ht="38.25">
      <c r="B133" s="293"/>
      <c r="C133" s="150" t="s">
        <v>153</v>
      </c>
      <c r="D133" s="154">
        <v>11670</v>
      </c>
      <c r="E133" s="382"/>
      <c r="F133" s="291">
        <v>24892000</v>
      </c>
      <c r="G133" s="286">
        <f>F133+J133</f>
        <v>25856565</v>
      </c>
      <c r="H133" s="83">
        <v>25856569</v>
      </c>
      <c r="I133" s="255"/>
      <c r="J133" s="44">
        <f t="shared" si="9"/>
        <v>964565</v>
      </c>
      <c r="K133" s="44">
        <f>F134*(1+$J$8)</f>
        <v>7125825</v>
      </c>
    </row>
    <row r="134" spans="2:10" ht="29.25" customHeight="1">
      <c r="B134" s="293"/>
      <c r="C134" s="88" t="s">
        <v>154</v>
      </c>
      <c r="D134" s="284">
        <v>1959</v>
      </c>
      <c r="E134" s="284"/>
      <c r="F134" s="285">
        <v>6860000</v>
      </c>
      <c r="G134" s="286">
        <v>7126000</v>
      </c>
      <c r="H134" s="83">
        <v>7125999</v>
      </c>
      <c r="I134" s="255"/>
      <c r="J134" s="44">
        <f t="shared" si="9"/>
        <v>265825</v>
      </c>
    </row>
    <row r="135" spans="2:9" ht="29.25" customHeight="1">
      <c r="B135" s="293"/>
      <c r="C135" s="156" t="s">
        <v>155</v>
      </c>
      <c r="D135" s="284">
        <v>493</v>
      </c>
      <c r="E135" s="284"/>
      <c r="F135" s="285">
        <v>1479000</v>
      </c>
      <c r="G135" s="286">
        <v>1479000</v>
      </c>
      <c r="H135" s="83">
        <v>1479000</v>
      </c>
      <c r="I135" s="255"/>
    </row>
    <row r="136" spans="2:9" ht="29.25" customHeight="1">
      <c r="B136" s="293"/>
      <c r="C136" s="156" t="s">
        <v>156</v>
      </c>
      <c r="D136" s="284">
        <v>417</v>
      </c>
      <c r="E136" s="284"/>
      <c r="F136" s="285">
        <v>1251000</v>
      </c>
      <c r="G136" s="286">
        <v>1251000</v>
      </c>
      <c r="H136" s="83">
        <v>1251000</v>
      </c>
      <c r="I136" s="255"/>
    </row>
    <row r="137" spans="2:17" s="383" customFormat="1" ht="12.75">
      <c r="B137" s="293"/>
      <c r="C137" s="384" t="s">
        <v>157</v>
      </c>
      <c r="D137" s="305">
        <v>50000</v>
      </c>
      <c r="E137" s="284"/>
      <c r="F137" s="285">
        <v>24500000</v>
      </c>
      <c r="G137" s="85">
        <v>25450000</v>
      </c>
      <c r="H137" s="91">
        <v>25449999</v>
      </c>
      <c r="I137" s="255"/>
      <c r="J137" s="44"/>
      <c r="K137" s="44">
        <f>F138*(1+$J$8)</f>
        <v>0</v>
      </c>
      <c r="L137" s="385"/>
      <c r="M137" s="385"/>
      <c r="N137" s="385"/>
      <c r="O137" s="385"/>
      <c r="P137" s="385"/>
      <c r="Q137" s="385"/>
    </row>
    <row r="138" spans="2:17" s="383" customFormat="1" ht="12.75">
      <c r="B138" s="386"/>
      <c r="C138" s="387" t="s">
        <v>158</v>
      </c>
      <c r="D138" s="284"/>
      <c r="E138" s="284"/>
      <c r="F138" s="285"/>
      <c r="G138" s="286"/>
      <c r="H138" s="83"/>
      <c r="I138" s="385"/>
      <c r="J138" s="44">
        <f>F138*$J$8</f>
        <v>0</v>
      </c>
      <c r="K138" s="44"/>
      <c r="L138" s="385"/>
      <c r="M138" s="385"/>
      <c r="N138" s="385"/>
      <c r="O138" s="385"/>
      <c r="P138" s="385"/>
      <c r="Q138" s="385"/>
    </row>
    <row r="139" spans="2:17" s="383" customFormat="1" ht="12.75">
      <c r="B139" s="386"/>
      <c r="C139" s="156" t="s">
        <v>159</v>
      </c>
      <c r="D139" s="284">
        <v>265</v>
      </c>
      <c r="E139" s="284"/>
      <c r="F139" s="325">
        <v>927500</v>
      </c>
      <c r="G139" s="286"/>
      <c r="H139" s="83">
        <v>927599</v>
      </c>
      <c r="I139" s="385"/>
      <c r="J139" s="44"/>
      <c r="K139" s="44"/>
      <c r="L139" s="385"/>
      <c r="M139" s="385"/>
      <c r="N139" s="385"/>
      <c r="O139" s="385"/>
      <c r="P139" s="385"/>
      <c r="Q139" s="385"/>
    </row>
    <row r="140" spans="2:17" s="383" customFormat="1" ht="12.75">
      <c r="B140" s="851"/>
      <c r="C140" s="852" t="s">
        <v>160</v>
      </c>
      <c r="D140" s="842">
        <v>303</v>
      </c>
      <c r="E140" s="842"/>
      <c r="F140" s="853">
        <v>1060500</v>
      </c>
      <c r="G140" s="844"/>
      <c r="H140" s="854">
        <v>1060599</v>
      </c>
      <c r="I140" s="385"/>
      <c r="J140" s="44"/>
      <c r="K140" s="44">
        <f aca="true" t="shared" si="10" ref="K140:K146">F141*(1+$J$8)</f>
        <v>0</v>
      </c>
      <c r="L140" s="385"/>
      <c r="M140" s="385"/>
      <c r="N140" s="385"/>
      <c r="O140" s="385"/>
      <c r="P140" s="385"/>
      <c r="Q140" s="385"/>
    </row>
    <row r="141" spans="2:17" s="383" customFormat="1" ht="12.75">
      <c r="B141" s="855" t="s">
        <v>919</v>
      </c>
      <c r="C141" s="417" t="s">
        <v>219</v>
      </c>
      <c r="D141" s="318"/>
      <c r="E141" s="318"/>
      <c r="F141" s="319"/>
      <c r="G141" s="282"/>
      <c r="H141" s="283"/>
      <c r="I141" s="385"/>
      <c r="J141" s="44">
        <f aca="true" t="shared" si="11" ref="J141:J147">F141*$J$8</f>
        <v>0</v>
      </c>
      <c r="K141" s="44">
        <f t="shared" si="10"/>
        <v>2701788.75</v>
      </c>
      <c r="L141" s="385"/>
      <c r="M141" s="385"/>
      <c r="N141" s="385"/>
      <c r="O141" s="385"/>
      <c r="P141" s="385"/>
      <c r="Q141" s="385"/>
    </row>
    <row r="142" spans="2:17" s="383" customFormat="1" ht="12.75">
      <c r="B142" s="386"/>
      <c r="C142" s="158" t="s">
        <v>220</v>
      </c>
      <c r="D142" s="284">
        <v>867</v>
      </c>
      <c r="E142" s="284"/>
      <c r="F142" s="285">
        <v>2601000</v>
      </c>
      <c r="G142" s="286">
        <f>F142+J142</f>
        <v>2701788.75</v>
      </c>
      <c r="H142" s="83">
        <v>2701788.75</v>
      </c>
      <c r="I142" s="385"/>
      <c r="J142" s="44">
        <f t="shared" si="11"/>
        <v>100788.75</v>
      </c>
      <c r="K142" s="44">
        <f t="shared" si="10"/>
        <v>1461521.25</v>
      </c>
      <c r="L142" s="385"/>
      <c r="M142" s="385"/>
      <c r="N142" s="385"/>
      <c r="O142" s="385"/>
      <c r="P142" s="385"/>
      <c r="Q142" s="385"/>
    </row>
    <row r="143" spans="2:17" s="383" customFormat="1" ht="12.75">
      <c r="B143" s="386"/>
      <c r="C143" s="158" t="s">
        <v>221</v>
      </c>
      <c r="D143" s="284">
        <v>469</v>
      </c>
      <c r="E143" s="284"/>
      <c r="F143" s="285">
        <v>1407000</v>
      </c>
      <c r="G143" s="286">
        <f>F143+J143</f>
        <v>1461521.25</v>
      </c>
      <c r="H143" s="83">
        <v>1461529.25</v>
      </c>
      <c r="I143" s="385"/>
      <c r="J143" s="44">
        <f t="shared" si="11"/>
        <v>54521.25</v>
      </c>
      <c r="K143" s="44">
        <f t="shared" si="10"/>
        <v>2259281.25</v>
      </c>
      <c r="L143" s="385"/>
      <c r="M143" s="385"/>
      <c r="N143" s="385"/>
      <c r="O143" s="385"/>
      <c r="P143" s="385"/>
      <c r="Q143" s="385"/>
    </row>
    <row r="144" spans="2:17" s="383" customFormat="1" ht="12.75">
      <c r="B144" s="386"/>
      <c r="C144" s="158" t="s">
        <v>222</v>
      </c>
      <c r="D144" s="284">
        <v>725</v>
      </c>
      <c r="E144" s="284"/>
      <c r="F144" s="285">
        <v>2175000</v>
      </c>
      <c r="G144" s="286">
        <f>F144+J144</f>
        <v>2259281.25</v>
      </c>
      <c r="H144" s="83">
        <v>2259289.25</v>
      </c>
      <c r="I144" s="385"/>
      <c r="J144" s="44">
        <f t="shared" si="11"/>
        <v>84281.25</v>
      </c>
      <c r="K144" s="44">
        <f t="shared" si="10"/>
        <v>3360564</v>
      </c>
      <c r="L144" s="385"/>
      <c r="M144" s="385"/>
      <c r="N144" s="385"/>
      <c r="O144" s="385"/>
      <c r="P144" s="385"/>
      <c r="Q144" s="385"/>
    </row>
    <row r="145" spans="2:17" s="383" customFormat="1" ht="12.75">
      <c r="B145" s="386"/>
      <c r="C145" s="158" t="s">
        <v>223</v>
      </c>
      <c r="D145" s="284">
        <v>1011</v>
      </c>
      <c r="E145" s="284"/>
      <c r="F145" s="285">
        <v>3235200</v>
      </c>
      <c r="G145" s="286">
        <f>F145+J145</f>
        <v>3360564</v>
      </c>
      <c r="H145" s="83">
        <v>3360569</v>
      </c>
      <c r="I145" s="385"/>
      <c r="J145" s="44">
        <f t="shared" si="11"/>
        <v>125364</v>
      </c>
      <c r="K145" s="44">
        <f t="shared" si="10"/>
        <v>3132870</v>
      </c>
      <c r="L145" s="385"/>
      <c r="M145" s="385"/>
      <c r="N145" s="385"/>
      <c r="O145" s="385"/>
      <c r="P145" s="385"/>
      <c r="Q145" s="385"/>
    </row>
    <row r="146" spans="2:17" s="383" customFormat="1" ht="25.5">
      <c r="B146" s="389"/>
      <c r="C146" s="156" t="s">
        <v>224</v>
      </c>
      <c r="D146" s="305">
        <v>377</v>
      </c>
      <c r="E146" s="305"/>
      <c r="F146" s="313">
        <v>3016000</v>
      </c>
      <c r="G146" s="286">
        <f>F146+J146</f>
        <v>3132870</v>
      </c>
      <c r="H146" s="83">
        <v>3132869</v>
      </c>
      <c r="I146" s="385"/>
      <c r="J146" s="44">
        <f t="shared" si="11"/>
        <v>116870</v>
      </c>
      <c r="K146" s="44">
        <f t="shared" si="10"/>
        <v>442241580</v>
      </c>
      <c r="L146" s="385"/>
      <c r="M146" s="385"/>
      <c r="N146" s="385"/>
      <c r="O146" s="385"/>
      <c r="P146" s="385"/>
      <c r="Q146" s="385"/>
    </row>
    <row r="147" spans="2:11" ht="17.25" customHeight="1">
      <c r="B147" s="293" t="s">
        <v>925</v>
      </c>
      <c r="C147" s="390" t="s">
        <v>225</v>
      </c>
      <c r="D147" s="347">
        <v>851488</v>
      </c>
      <c r="E147" s="347"/>
      <c r="F147" s="391">
        <f>500*D147</f>
        <v>425744000</v>
      </c>
      <c r="G147" s="392"/>
      <c r="H147" s="393">
        <v>442241589</v>
      </c>
      <c r="I147" s="385"/>
      <c r="J147" s="44">
        <f t="shared" si="11"/>
        <v>16497580</v>
      </c>
      <c r="K147" s="44">
        <f>F149*(1+$J$8)</f>
        <v>3116250</v>
      </c>
    </row>
    <row r="148" spans="2:8" ht="12.75">
      <c r="B148" s="197"/>
      <c r="C148" s="110" t="s">
        <v>226</v>
      </c>
      <c r="D148" s="294">
        <v>2391</v>
      </c>
      <c r="E148" s="294"/>
      <c r="F148" s="295">
        <v>3108300</v>
      </c>
      <c r="G148" s="321"/>
      <c r="H148" s="295">
        <v>3228749</v>
      </c>
    </row>
    <row r="149" spans="2:10" ht="12.75">
      <c r="B149" s="177"/>
      <c r="C149" s="21" t="s">
        <v>227</v>
      </c>
      <c r="D149" s="284">
        <v>2000</v>
      </c>
      <c r="E149" s="284"/>
      <c r="F149" s="286">
        <v>3000000</v>
      </c>
      <c r="G149" s="286">
        <f>F149+J149</f>
        <v>3116250</v>
      </c>
      <c r="H149" s="83">
        <v>3116249</v>
      </c>
      <c r="I149" s="255"/>
      <c r="J149" s="44">
        <f>F149*$J$8</f>
        <v>116250</v>
      </c>
    </row>
    <row r="150" spans="2:11" ht="12.75">
      <c r="B150" s="100"/>
      <c r="C150" s="110" t="s">
        <v>228</v>
      </c>
      <c r="D150" s="394">
        <v>2000</v>
      </c>
      <c r="E150" s="394"/>
      <c r="F150" s="337">
        <v>2028000</v>
      </c>
      <c r="G150" s="337"/>
      <c r="H150" s="171">
        <v>2106589</v>
      </c>
      <c r="K150" s="44">
        <f>F151*(1+$J$8)</f>
        <v>564041.25</v>
      </c>
    </row>
    <row r="151" spans="2:10" ht="25.5">
      <c r="B151" s="395"/>
      <c r="C151" s="1179" t="s">
        <v>1786</v>
      </c>
      <c r="D151" s="1176">
        <v>362</v>
      </c>
      <c r="E151" s="1180"/>
      <c r="F151" s="1178">
        <v>543000</v>
      </c>
      <c r="G151" s="1178"/>
      <c r="H151" s="1133">
        <v>564049</v>
      </c>
      <c r="I151" s="255"/>
      <c r="J151" s="44">
        <f>F151*$J$8</f>
        <v>21041.25</v>
      </c>
    </row>
    <row r="152" spans="2:8" ht="25.5">
      <c r="B152" s="396"/>
      <c r="C152" s="397" t="s">
        <v>229</v>
      </c>
      <c r="D152" s="398">
        <v>492</v>
      </c>
      <c r="E152" s="371"/>
      <c r="F152" s="399">
        <v>246000</v>
      </c>
      <c r="G152" s="372"/>
      <c r="H152" s="183">
        <v>255539</v>
      </c>
    </row>
    <row r="153" spans="2:11" ht="25.5">
      <c r="B153" s="177"/>
      <c r="C153" s="400" t="s">
        <v>230</v>
      </c>
      <c r="D153" s="284"/>
      <c r="E153" s="284"/>
      <c r="F153" s="286"/>
      <c r="G153" s="286"/>
      <c r="H153" s="83"/>
      <c r="I153" s="255"/>
      <c r="K153" s="44">
        <f>F154*(1+$J$8)</f>
        <v>650673</v>
      </c>
    </row>
    <row r="154" spans="2:11" ht="12.75">
      <c r="B154" s="293"/>
      <c r="C154" s="1181" t="s">
        <v>1787</v>
      </c>
      <c r="D154" s="1182">
        <v>174</v>
      </c>
      <c r="E154" s="1182"/>
      <c r="F154" s="1183">
        <v>626400</v>
      </c>
      <c r="G154" s="1160">
        <f>F154+J154</f>
        <v>650673</v>
      </c>
      <c r="H154" s="1184">
        <v>650679</v>
      </c>
      <c r="I154" s="255"/>
      <c r="J154" s="44">
        <f>F154*$J$8</f>
        <v>24273</v>
      </c>
      <c r="K154" s="44">
        <f>F155*(1+$J$8)</f>
        <v>490809.37500000006</v>
      </c>
    </row>
    <row r="155" spans="2:11" ht="12.75">
      <c r="B155" s="293"/>
      <c r="C155" s="156" t="s">
        <v>231</v>
      </c>
      <c r="D155" s="284">
        <v>135</v>
      </c>
      <c r="E155" s="154"/>
      <c r="F155" s="285">
        <v>472500</v>
      </c>
      <c r="G155" s="286">
        <f>F155+J155</f>
        <v>490809.375</v>
      </c>
      <c r="H155" s="83">
        <v>490839.375</v>
      </c>
      <c r="I155" s="255"/>
      <c r="J155" s="44">
        <f>F155*$J$8</f>
        <v>18309.375</v>
      </c>
      <c r="K155" s="44">
        <f>F156*(1+$J$8)</f>
        <v>483538.125</v>
      </c>
    </row>
    <row r="156" spans="2:10" ht="12.75">
      <c r="B156" s="293"/>
      <c r="C156" s="403" t="s">
        <v>232</v>
      </c>
      <c r="D156" s="404">
        <v>133</v>
      </c>
      <c r="E156" s="404"/>
      <c r="F156" s="350">
        <v>465500</v>
      </c>
      <c r="G156" s="286">
        <f>F156+J156</f>
        <v>483538.125</v>
      </c>
      <c r="H156" s="83">
        <v>483539.125</v>
      </c>
      <c r="I156" s="255"/>
      <c r="J156" s="44">
        <f>F156*$J$8</f>
        <v>18038.125</v>
      </c>
    </row>
    <row r="157" spans="2:8" ht="12.75">
      <c r="B157" s="100"/>
      <c r="C157" s="193" t="s">
        <v>233</v>
      </c>
      <c r="D157" s="286"/>
      <c r="E157" s="336"/>
      <c r="F157" s="90"/>
      <c r="G157" s="405"/>
      <c r="H157" s="406"/>
    </row>
    <row r="158" spans="2:9" ht="12.75">
      <c r="B158" s="100"/>
      <c r="C158" s="193" t="s">
        <v>234</v>
      </c>
      <c r="D158" s="85">
        <v>26083</v>
      </c>
      <c r="E158" s="90"/>
      <c r="F158" s="407">
        <v>7824900</v>
      </c>
      <c r="G158" s="219"/>
      <c r="H158" s="210">
        <v>8128139</v>
      </c>
      <c r="I158" s="255"/>
    </row>
    <row r="159" spans="2:9" ht="12.75">
      <c r="B159" s="100"/>
      <c r="C159" s="193" t="s">
        <v>235</v>
      </c>
      <c r="D159" s="85">
        <v>426111</v>
      </c>
      <c r="E159" s="90"/>
      <c r="F159" s="407">
        <v>127833300</v>
      </c>
      <c r="G159" s="219"/>
      <c r="H159" s="210">
        <v>132786839</v>
      </c>
      <c r="I159" s="255"/>
    </row>
    <row r="160" spans="2:11" ht="12.75" customHeight="1">
      <c r="B160" s="100"/>
      <c r="C160" s="193" t="s">
        <v>236</v>
      </c>
      <c r="D160" s="85">
        <v>376057</v>
      </c>
      <c r="E160" s="90"/>
      <c r="F160" s="407">
        <v>112817100</v>
      </c>
      <c r="G160" s="219"/>
      <c r="H160" s="210">
        <v>117188769</v>
      </c>
      <c r="I160" s="255"/>
      <c r="K160" s="44">
        <f>F161*(1+$J$8)</f>
        <v>515220.00000000006</v>
      </c>
    </row>
    <row r="161" spans="2:11" ht="12.75" customHeight="1">
      <c r="B161" s="293"/>
      <c r="C161" s="309" t="s">
        <v>237</v>
      </c>
      <c r="D161" s="314">
        <v>248</v>
      </c>
      <c r="E161" s="284"/>
      <c r="F161" s="291">
        <v>496000</v>
      </c>
      <c r="G161" s="286">
        <f aca="true" t="shared" si="12" ref="G161:G170">F161+J161</f>
        <v>515220</v>
      </c>
      <c r="H161" s="83">
        <v>515239</v>
      </c>
      <c r="I161" s="255"/>
      <c r="J161" s="44">
        <f aca="true" t="shared" si="13" ref="J161:J170">F161*$J$8</f>
        <v>19220</v>
      </c>
      <c r="K161" s="44">
        <f>F162*(1+$J$8)</f>
        <v>345072.75</v>
      </c>
    </row>
    <row r="162" spans="2:11" ht="12.75" customHeight="1">
      <c r="B162" s="293"/>
      <c r="C162" s="309" t="s">
        <v>238</v>
      </c>
      <c r="D162" s="107">
        <v>151</v>
      </c>
      <c r="E162" s="107"/>
      <c r="F162" s="291">
        <v>332200</v>
      </c>
      <c r="G162" s="286">
        <f t="shared" si="12"/>
        <v>345072.75</v>
      </c>
      <c r="H162" s="83">
        <v>345078.75</v>
      </c>
      <c r="I162" s="255"/>
      <c r="J162" s="44">
        <f t="shared" si="13"/>
        <v>12872.75</v>
      </c>
      <c r="K162" s="44" t="str">
        <f>"#REF!#REF!*(1+[.$L$8])"</f>
        <v>#REF!#REF!*(1+[.$L$8])</v>
      </c>
    </row>
    <row r="163" spans="2:11" ht="12.75" customHeight="1">
      <c r="B163" s="293"/>
      <c r="C163" s="309" t="s">
        <v>239</v>
      </c>
      <c r="D163" s="107">
        <v>142</v>
      </c>
      <c r="E163" s="107"/>
      <c r="F163" s="291">
        <v>284000</v>
      </c>
      <c r="G163" s="286">
        <f t="shared" si="12"/>
        <v>295005</v>
      </c>
      <c r="H163" s="83">
        <v>294999</v>
      </c>
      <c r="I163" s="255"/>
      <c r="J163" s="44">
        <f t="shared" si="13"/>
        <v>11005</v>
      </c>
      <c r="K163" s="44">
        <f>F164*(1+$J$8)</f>
        <v>207750</v>
      </c>
    </row>
    <row r="164" spans="2:11" ht="12.75" customHeight="1">
      <c r="B164" s="293"/>
      <c r="C164" s="309" t="s">
        <v>240</v>
      </c>
      <c r="D164" s="107">
        <v>100</v>
      </c>
      <c r="E164" s="107"/>
      <c r="F164" s="291">
        <v>200000</v>
      </c>
      <c r="G164" s="286">
        <f t="shared" si="12"/>
        <v>207750</v>
      </c>
      <c r="H164" s="83">
        <v>207759</v>
      </c>
      <c r="I164" s="255"/>
      <c r="J164" s="44">
        <f t="shared" si="13"/>
        <v>7750</v>
      </c>
      <c r="K164" s="44">
        <f>F165*(1+$J$8)</f>
        <v>213982.5</v>
      </c>
    </row>
    <row r="165" spans="2:11" ht="25.5">
      <c r="B165" s="293"/>
      <c r="C165" s="309" t="s">
        <v>241</v>
      </c>
      <c r="D165" s="107">
        <v>103</v>
      </c>
      <c r="E165" s="107"/>
      <c r="F165" s="291">
        <v>206000</v>
      </c>
      <c r="G165" s="286">
        <f t="shared" si="12"/>
        <v>213982.5</v>
      </c>
      <c r="H165" s="83">
        <v>213988.5</v>
      </c>
      <c r="I165" s="255"/>
      <c r="J165" s="44">
        <f t="shared" si="13"/>
        <v>7982.5</v>
      </c>
      <c r="K165" s="44">
        <f>F166*(1+$J$8)</f>
        <v>222292.5</v>
      </c>
    </row>
    <row r="166" spans="2:11" ht="25.5">
      <c r="B166" s="856"/>
      <c r="C166" s="309" t="s">
        <v>242</v>
      </c>
      <c r="D166" s="107">
        <v>107</v>
      </c>
      <c r="E166" s="107"/>
      <c r="F166" s="291">
        <v>214000</v>
      </c>
      <c r="G166" s="286">
        <f t="shared" si="12"/>
        <v>222292.5</v>
      </c>
      <c r="H166" s="83">
        <v>222298.5</v>
      </c>
      <c r="I166" s="255"/>
      <c r="J166" s="44">
        <f t="shared" si="13"/>
        <v>8292.5</v>
      </c>
      <c r="K166" s="44">
        <f>F387*(1+$J$8)</f>
        <v>22023369.75</v>
      </c>
    </row>
    <row r="167" spans="2:11" ht="16.5" customHeight="1">
      <c r="B167" s="637" t="s">
        <v>594</v>
      </c>
      <c r="C167" s="156" t="s">
        <v>243</v>
      </c>
      <c r="D167" s="284">
        <v>6203</v>
      </c>
      <c r="E167" s="284"/>
      <c r="F167" s="285">
        <v>4943000</v>
      </c>
      <c r="G167" s="286">
        <f t="shared" si="12"/>
        <v>5134541.25</v>
      </c>
      <c r="H167" s="83">
        <v>5134549.25</v>
      </c>
      <c r="I167" s="255"/>
      <c r="J167" s="44">
        <f t="shared" si="13"/>
        <v>191541.25</v>
      </c>
      <c r="K167" s="44">
        <f>F168*(1+$J$8)</f>
        <v>436275</v>
      </c>
    </row>
    <row r="168" spans="2:11" ht="16.5" customHeight="1">
      <c r="B168" s="293"/>
      <c r="C168" s="127" t="s">
        <v>244</v>
      </c>
      <c r="D168" s="154">
        <v>1000</v>
      </c>
      <c r="E168" s="154"/>
      <c r="F168" s="291">
        <v>420000</v>
      </c>
      <c r="G168" s="286">
        <f t="shared" si="12"/>
        <v>436275</v>
      </c>
      <c r="H168" s="83">
        <v>436279</v>
      </c>
      <c r="I168" s="255"/>
      <c r="J168" s="44">
        <f t="shared" si="13"/>
        <v>16275</v>
      </c>
      <c r="K168" s="44">
        <f>F169*(1+$J$8)</f>
        <v>2589603.75</v>
      </c>
    </row>
    <row r="169" spans="2:10" ht="12.75">
      <c r="B169" s="293"/>
      <c r="C169" s="127" t="s">
        <v>245</v>
      </c>
      <c r="D169" s="154">
        <v>4986</v>
      </c>
      <c r="E169" s="154"/>
      <c r="F169" s="291">
        <v>2493000</v>
      </c>
      <c r="G169" s="286">
        <f t="shared" si="12"/>
        <v>2589603.75</v>
      </c>
      <c r="H169" s="83">
        <v>2589638.75</v>
      </c>
      <c r="I169" s="255"/>
      <c r="J169" s="44">
        <f t="shared" si="13"/>
        <v>96603.75</v>
      </c>
    </row>
    <row r="170" spans="2:11" ht="25.5">
      <c r="B170" s="77" t="s">
        <v>3</v>
      </c>
      <c r="C170" s="349" t="s">
        <v>246</v>
      </c>
      <c r="D170" s="404">
        <v>33100</v>
      </c>
      <c r="E170" s="408"/>
      <c r="F170" s="409">
        <v>132400000</v>
      </c>
      <c r="G170" s="323">
        <f t="shared" si="12"/>
        <v>137530500</v>
      </c>
      <c r="H170" s="410">
        <v>137530499</v>
      </c>
      <c r="I170" s="411"/>
      <c r="J170" s="44">
        <f t="shared" si="13"/>
        <v>5130500</v>
      </c>
      <c r="K170" s="44">
        <f>F173*(1+$J$8)</f>
        <v>1229880</v>
      </c>
    </row>
    <row r="171" spans="2:8" ht="12.75">
      <c r="B171" s="857"/>
      <c r="C171" s="110" t="s">
        <v>247</v>
      </c>
      <c r="D171" s="294">
        <v>11854</v>
      </c>
      <c r="E171" s="294"/>
      <c r="F171" s="295">
        <v>94832000</v>
      </c>
      <c r="G171" s="412"/>
      <c r="H171" s="210">
        <v>98506749</v>
      </c>
    </row>
    <row r="172" spans="2:8" ht="12.75">
      <c r="B172" s="413"/>
      <c r="C172" s="1250" t="s">
        <v>249</v>
      </c>
      <c r="D172" s="1160">
        <v>21218</v>
      </c>
      <c r="E172" s="1160"/>
      <c r="F172" s="1251">
        <v>8487200</v>
      </c>
      <c r="G172" s="1252"/>
      <c r="H172" s="1253">
        <v>8816079</v>
      </c>
    </row>
    <row r="173" spans="2:11" ht="25.5">
      <c r="B173" s="293"/>
      <c r="C173" s="403" t="s">
        <v>248</v>
      </c>
      <c r="D173" s="415">
        <v>296</v>
      </c>
      <c r="E173" s="382"/>
      <c r="F173" s="350">
        <v>1184000</v>
      </c>
      <c r="G173" s="286">
        <f>F173+J173</f>
        <v>1229880</v>
      </c>
      <c r="H173" s="83">
        <v>1229879</v>
      </c>
      <c r="I173" s="255"/>
      <c r="J173" s="44">
        <f>F173*$J$8</f>
        <v>45880</v>
      </c>
      <c r="K173" s="44">
        <f>F174*(1+$J$8)</f>
        <v>310711938.75</v>
      </c>
    </row>
    <row r="174" spans="2:11" ht="27.75" customHeight="1">
      <c r="B174" s="293"/>
      <c r="C174" s="156" t="s">
        <v>1791</v>
      </c>
      <c r="D174" s="284">
        <v>199414</v>
      </c>
      <c r="E174" s="284"/>
      <c r="F174" s="416">
        <v>299121000</v>
      </c>
      <c r="G174" s="286">
        <f>F174+J174</f>
        <v>310711938.75</v>
      </c>
      <c r="H174" s="83">
        <v>310711938.75</v>
      </c>
      <c r="I174" s="255"/>
      <c r="J174" s="44">
        <f>F174*$J$8</f>
        <v>11590938.75</v>
      </c>
      <c r="K174" s="44">
        <f>F175*(1+$J$8)</f>
        <v>176587500</v>
      </c>
    </row>
    <row r="175" spans="2:10" ht="27.75" customHeight="1">
      <c r="B175" s="293"/>
      <c r="C175" s="401" t="s">
        <v>1792</v>
      </c>
      <c r="D175" s="318">
        <v>99990</v>
      </c>
      <c r="E175" s="318"/>
      <c r="F175" s="285">
        <v>170000000</v>
      </c>
      <c r="G175" s="286">
        <v>176587499</v>
      </c>
      <c r="H175" s="83">
        <v>176587499</v>
      </c>
      <c r="I175" s="255"/>
      <c r="J175" s="44">
        <f>F175*$J$8</f>
        <v>6587500</v>
      </c>
    </row>
    <row r="176" spans="2:11" ht="15.75" customHeight="1">
      <c r="B176" s="293"/>
      <c r="C176" s="417" t="s">
        <v>1793</v>
      </c>
      <c r="D176" s="318"/>
      <c r="E176" s="318"/>
      <c r="F176" s="285"/>
      <c r="G176" s="286"/>
      <c r="H176" s="83"/>
      <c r="I176" s="255"/>
      <c r="K176" s="44">
        <f aca="true" t="shared" si="14" ref="K176:K183">F177*(1+$J$8)</f>
        <v>1084455</v>
      </c>
    </row>
    <row r="177" spans="2:11" ht="15.75" customHeight="1">
      <c r="B177" s="293"/>
      <c r="C177" s="21" t="s">
        <v>1794</v>
      </c>
      <c r="D177" s="284">
        <v>1000</v>
      </c>
      <c r="E177" s="284"/>
      <c r="F177" s="285">
        <v>1044000</v>
      </c>
      <c r="G177" s="286">
        <f aca="true" t="shared" si="15" ref="G177:G185">F177+J177</f>
        <v>1084455</v>
      </c>
      <c r="H177" s="83">
        <v>1084459</v>
      </c>
      <c r="I177" s="255"/>
      <c r="J177" s="44">
        <f aca="true" t="shared" si="16" ref="J177:J184">F177*$J$8</f>
        <v>40455</v>
      </c>
      <c r="K177" s="44">
        <f t="shared" si="14"/>
        <v>1197678.75</v>
      </c>
    </row>
    <row r="178" spans="2:11" ht="15.75" customHeight="1">
      <c r="B178" s="293"/>
      <c r="C178" s="21" t="s">
        <v>1795</v>
      </c>
      <c r="D178" s="284">
        <v>1000</v>
      </c>
      <c r="E178" s="284"/>
      <c r="F178" s="285">
        <v>1153000</v>
      </c>
      <c r="G178" s="286">
        <f t="shared" si="15"/>
        <v>1197678.75</v>
      </c>
      <c r="H178" s="83">
        <v>1197678.75</v>
      </c>
      <c r="I178" s="255"/>
      <c r="J178" s="44">
        <f t="shared" si="16"/>
        <v>44678.75</v>
      </c>
      <c r="K178" s="44">
        <f t="shared" si="14"/>
        <v>909945</v>
      </c>
    </row>
    <row r="179" spans="2:11" ht="15.75" customHeight="1">
      <c r="B179" s="293"/>
      <c r="C179" s="21" t="s">
        <v>1796</v>
      </c>
      <c r="D179" s="284">
        <v>1000</v>
      </c>
      <c r="E179" s="284"/>
      <c r="F179" s="285">
        <v>876000</v>
      </c>
      <c r="G179" s="286">
        <f t="shared" si="15"/>
        <v>909945</v>
      </c>
      <c r="H179" s="83">
        <v>909949</v>
      </c>
      <c r="I179" s="255"/>
      <c r="J179" s="44">
        <f t="shared" si="16"/>
        <v>33945</v>
      </c>
      <c r="K179" s="44">
        <f t="shared" si="14"/>
        <v>909945</v>
      </c>
    </row>
    <row r="180" spans="2:11" ht="12.75">
      <c r="B180" s="293"/>
      <c r="C180" s="21" t="s">
        <v>1797</v>
      </c>
      <c r="D180" s="284">
        <v>1009</v>
      </c>
      <c r="E180" s="284"/>
      <c r="F180" s="285">
        <v>876000</v>
      </c>
      <c r="G180" s="286">
        <f t="shared" si="15"/>
        <v>909945</v>
      </c>
      <c r="H180" s="83">
        <v>909949</v>
      </c>
      <c r="I180" s="255"/>
      <c r="J180" s="44">
        <f t="shared" si="16"/>
        <v>33945</v>
      </c>
      <c r="K180" s="44">
        <f t="shared" si="14"/>
        <v>909945</v>
      </c>
    </row>
    <row r="181" spans="2:11" ht="12.75">
      <c r="B181" s="293"/>
      <c r="C181" s="21" t="s">
        <v>1798</v>
      </c>
      <c r="D181" s="284">
        <v>1114</v>
      </c>
      <c r="E181" s="284"/>
      <c r="F181" s="285">
        <v>876000</v>
      </c>
      <c r="G181" s="286">
        <f t="shared" si="15"/>
        <v>909945</v>
      </c>
      <c r="H181" s="83">
        <v>909949</v>
      </c>
      <c r="I181" s="255"/>
      <c r="J181" s="44">
        <f t="shared" si="16"/>
        <v>33945</v>
      </c>
      <c r="K181" s="44">
        <f t="shared" si="14"/>
        <v>1246500</v>
      </c>
    </row>
    <row r="182" spans="2:11" ht="25.5">
      <c r="B182" s="293"/>
      <c r="C182" s="156" t="s">
        <v>1799</v>
      </c>
      <c r="D182" s="284">
        <v>1000</v>
      </c>
      <c r="E182" s="284"/>
      <c r="F182" s="285">
        <v>1200000</v>
      </c>
      <c r="G182" s="286">
        <f t="shared" si="15"/>
        <v>1246500</v>
      </c>
      <c r="H182" s="83">
        <v>1246499</v>
      </c>
      <c r="I182" s="255"/>
      <c r="J182" s="44">
        <f t="shared" si="16"/>
        <v>46500</v>
      </c>
      <c r="K182" s="44">
        <f t="shared" si="14"/>
        <v>3242977.5</v>
      </c>
    </row>
    <row r="183" spans="2:11" ht="12.75">
      <c r="B183" s="293"/>
      <c r="C183" s="156" t="s">
        <v>1800</v>
      </c>
      <c r="D183" s="284">
        <v>7806</v>
      </c>
      <c r="E183" s="284"/>
      <c r="F183" s="285">
        <v>3122000</v>
      </c>
      <c r="G183" s="286">
        <f t="shared" si="15"/>
        <v>3242977.5</v>
      </c>
      <c r="H183" s="83">
        <v>3242978.5</v>
      </c>
      <c r="I183" s="255"/>
      <c r="J183" s="44">
        <f t="shared" si="16"/>
        <v>120977.5</v>
      </c>
      <c r="K183" s="44">
        <f t="shared" si="14"/>
        <v>2017252.5000000002</v>
      </c>
    </row>
    <row r="184" spans="2:10" ht="28.5" customHeight="1">
      <c r="B184" s="293"/>
      <c r="C184" s="403" t="s">
        <v>1801</v>
      </c>
      <c r="D184" s="315">
        <v>353</v>
      </c>
      <c r="E184" s="315"/>
      <c r="F184" s="350">
        <v>1942000</v>
      </c>
      <c r="G184" s="286">
        <f t="shared" si="15"/>
        <v>2017252.5</v>
      </c>
      <c r="H184" s="83">
        <v>2017258.5</v>
      </c>
      <c r="I184" s="255"/>
      <c r="J184" s="44">
        <f t="shared" si="16"/>
        <v>75252.5</v>
      </c>
    </row>
    <row r="185" spans="2:11" ht="25.5">
      <c r="B185" s="293"/>
      <c r="C185" s="156" t="s">
        <v>1802</v>
      </c>
      <c r="D185" s="284">
        <v>562</v>
      </c>
      <c r="E185" s="284"/>
      <c r="F185" s="285">
        <v>1500000</v>
      </c>
      <c r="G185" s="286">
        <f t="shared" si="15"/>
        <v>1500000</v>
      </c>
      <c r="H185" s="83">
        <v>1500000</v>
      </c>
      <c r="I185" s="255"/>
      <c r="K185" s="44">
        <f>F186*(1+$J$8)</f>
        <v>1096920</v>
      </c>
    </row>
    <row r="186" spans="2:11" ht="25.5">
      <c r="B186" s="293"/>
      <c r="C186" s="401" t="s">
        <v>1803</v>
      </c>
      <c r="D186" s="318">
        <v>264</v>
      </c>
      <c r="E186" s="318"/>
      <c r="F186" s="319">
        <v>1056000</v>
      </c>
      <c r="G186" s="286">
        <v>1096920</v>
      </c>
      <c r="H186" s="83">
        <v>1096939</v>
      </c>
      <c r="I186" s="255"/>
      <c r="J186" s="44">
        <f aca="true" t="shared" si="17" ref="J186:J214">F186*$J$8</f>
        <v>40920</v>
      </c>
      <c r="K186" s="44">
        <f>F187*(1+$J$8)</f>
        <v>2013097.5000000002</v>
      </c>
    </row>
    <row r="187" spans="2:11" ht="28.5" customHeight="1">
      <c r="B187" s="293"/>
      <c r="C187" s="401" t="s">
        <v>1804</v>
      </c>
      <c r="D187" s="318">
        <v>775</v>
      </c>
      <c r="E187" s="318"/>
      <c r="F187" s="319">
        <v>1938000</v>
      </c>
      <c r="G187" s="286">
        <f>F187+J187</f>
        <v>2013097.5</v>
      </c>
      <c r="H187" s="83">
        <v>2013098.5</v>
      </c>
      <c r="I187" s="255"/>
      <c r="J187" s="44">
        <f t="shared" si="17"/>
        <v>75097.5</v>
      </c>
      <c r="K187" s="44" t="str">
        <f>"#REF!#REF!*(1+[.$L$8])"</f>
        <v>#REF!#REF!*(1+[.$L$8])</v>
      </c>
    </row>
    <row r="188" spans="2:11" ht="12.75">
      <c r="B188" s="293"/>
      <c r="C188" s="387" t="s">
        <v>1805</v>
      </c>
      <c r="D188" s="284"/>
      <c r="E188" s="284"/>
      <c r="F188" s="285"/>
      <c r="G188" s="286"/>
      <c r="H188" s="83"/>
      <c r="I188" s="255"/>
      <c r="J188" s="44">
        <f t="shared" si="17"/>
        <v>0</v>
      </c>
      <c r="K188" s="44">
        <f aca="true" t="shared" si="18" ref="K188:K213">F189*(1+$J$8)</f>
        <v>1750086</v>
      </c>
    </row>
    <row r="189" spans="2:11" ht="12.75">
      <c r="B189" s="293"/>
      <c r="C189" s="158" t="s">
        <v>1806</v>
      </c>
      <c r="D189" s="154">
        <v>1404</v>
      </c>
      <c r="E189" s="284"/>
      <c r="F189" s="285">
        <v>1684800</v>
      </c>
      <c r="G189" s="286">
        <f aca="true" t="shared" si="19" ref="G189:G200">F189+J189</f>
        <v>1750086</v>
      </c>
      <c r="H189" s="83">
        <v>1750089</v>
      </c>
      <c r="I189" s="255"/>
      <c r="J189" s="44">
        <f t="shared" si="17"/>
        <v>65286</v>
      </c>
      <c r="K189" s="44">
        <f t="shared" si="18"/>
        <v>1397326.5</v>
      </c>
    </row>
    <row r="190" spans="2:11" ht="12.75">
      <c r="B190" s="293"/>
      <c r="C190" s="158" t="s">
        <v>1807</v>
      </c>
      <c r="D190" s="154">
        <v>1121</v>
      </c>
      <c r="E190" s="284"/>
      <c r="F190" s="285">
        <v>1345200</v>
      </c>
      <c r="G190" s="286">
        <f t="shared" si="19"/>
        <v>1397326.5</v>
      </c>
      <c r="H190" s="83">
        <v>1397338.5</v>
      </c>
      <c r="I190" s="255"/>
      <c r="J190" s="44">
        <f t="shared" si="17"/>
        <v>52126.5</v>
      </c>
      <c r="K190" s="44">
        <f t="shared" si="18"/>
        <v>1543582.5</v>
      </c>
    </row>
    <row r="191" spans="2:11" ht="12.75">
      <c r="B191" s="293"/>
      <c r="C191" s="158" t="s">
        <v>1808</v>
      </c>
      <c r="D191" s="154">
        <v>1486</v>
      </c>
      <c r="E191" s="284"/>
      <c r="F191" s="285">
        <v>1486000</v>
      </c>
      <c r="G191" s="286">
        <f t="shared" si="19"/>
        <v>1543582.5</v>
      </c>
      <c r="H191" s="83">
        <v>1543588.5</v>
      </c>
      <c r="I191" s="255"/>
      <c r="J191" s="44">
        <f t="shared" si="17"/>
        <v>57582.5</v>
      </c>
      <c r="K191" s="44">
        <f t="shared" si="18"/>
        <v>3201946.875</v>
      </c>
    </row>
    <row r="192" spans="2:11" ht="12.75">
      <c r="B192" s="293"/>
      <c r="C192" s="158" t="s">
        <v>1809</v>
      </c>
      <c r="D192" s="154">
        <v>2055</v>
      </c>
      <c r="E192" s="284"/>
      <c r="F192" s="285">
        <v>3082500</v>
      </c>
      <c r="G192" s="286">
        <f t="shared" si="19"/>
        <v>3201946.875</v>
      </c>
      <c r="H192" s="83">
        <v>3201948.875</v>
      </c>
      <c r="I192" s="255"/>
      <c r="J192" s="44">
        <f t="shared" si="17"/>
        <v>119446.875</v>
      </c>
      <c r="K192" s="44">
        <f t="shared" si="18"/>
        <v>1503071.25</v>
      </c>
    </row>
    <row r="193" spans="2:11" ht="12.75">
      <c r="B193" s="293"/>
      <c r="C193" s="158" t="s">
        <v>1810</v>
      </c>
      <c r="D193" s="154">
        <v>1447</v>
      </c>
      <c r="E193" s="284"/>
      <c r="F193" s="285">
        <v>1447000</v>
      </c>
      <c r="G193" s="286">
        <f t="shared" si="19"/>
        <v>1503071.25</v>
      </c>
      <c r="H193" s="83">
        <v>1503079.25</v>
      </c>
      <c r="I193" s="255"/>
      <c r="J193" s="44">
        <f t="shared" si="17"/>
        <v>56071.25</v>
      </c>
      <c r="K193" s="44">
        <f t="shared" si="18"/>
        <v>1685891.25</v>
      </c>
    </row>
    <row r="194" spans="2:11" ht="12.75">
      <c r="B194" s="293"/>
      <c r="C194" s="158" t="s">
        <v>1811</v>
      </c>
      <c r="D194" s="154">
        <v>1082</v>
      </c>
      <c r="E194" s="284"/>
      <c r="F194" s="285">
        <v>1623000</v>
      </c>
      <c r="G194" s="286">
        <f t="shared" si="19"/>
        <v>1685891.25</v>
      </c>
      <c r="H194" s="83">
        <v>1685899.25</v>
      </c>
      <c r="I194" s="255"/>
      <c r="J194" s="44">
        <f t="shared" si="17"/>
        <v>62891.25</v>
      </c>
      <c r="K194" s="44">
        <f t="shared" si="18"/>
        <v>1369903.5</v>
      </c>
    </row>
    <row r="195" spans="2:11" ht="12.75">
      <c r="B195" s="293"/>
      <c r="C195" s="418" t="s">
        <v>1812</v>
      </c>
      <c r="D195" s="402">
        <v>1099</v>
      </c>
      <c r="E195" s="318"/>
      <c r="F195" s="319">
        <v>1318800</v>
      </c>
      <c r="G195" s="286">
        <f t="shared" si="19"/>
        <v>1369903.5</v>
      </c>
      <c r="H195" s="83">
        <v>1369938.5</v>
      </c>
      <c r="I195" s="255"/>
      <c r="J195" s="44">
        <f t="shared" si="17"/>
        <v>51103.5</v>
      </c>
      <c r="K195" s="44">
        <f t="shared" si="18"/>
        <v>1167555</v>
      </c>
    </row>
    <row r="196" spans="2:11" ht="12.75">
      <c r="B196" s="293"/>
      <c r="C196" s="158" t="s">
        <v>1813</v>
      </c>
      <c r="D196" s="154">
        <v>1124</v>
      </c>
      <c r="E196" s="284"/>
      <c r="F196" s="285">
        <v>1124000</v>
      </c>
      <c r="G196" s="286">
        <f t="shared" si="19"/>
        <v>1167555</v>
      </c>
      <c r="H196" s="83">
        <v>1167559</v>
      </c>
      <c r="I196" s="255"/>
      <c r="J196" s="44">
        <f t="shared" si="17"/>
        <v>43555</v>
      </c>
      <c r="K196" s="44">
        <f t="shared" si="18"/>
        <v>1977780.0000000002</v>
      </c>
    </row>
    <row r="197" spans="2:11" ht="12.75">
      <c r="B197" s="293"/>
      <c r="C197" s="158" t="s">
        <v>1814</v>
      </c>
      <c r="D197" s="154">
        <v>1904</v>
      </c>
      <c r="E197" s="284"/>
      <c r="F197" s="285">
        <v>1904000</v>
      </c>
      <c r="G197" s="286">
        <f t="shared" si="19"/>
        <v>1977780</v>
      </c>
      <c r="H197" s="83">
        <v>1977789</v>
      </c>
      <c r="I197" s="255"/>
      <c r="J197" s="44">
        <f t="shared" si="17"/>
        <v>73780</v>
      </c>
      <c r="K197" s="44">
        <f t="shared" si="18"/>
        <v>2001879.0000000002</v>
      </c>
    </row>
    <row r="198" spans="2:11" ht="12.75">
      <c r="B198" s="293"/>
      <c r="C198" s="158" t="s">
        <v>1815</v>
      </c>
      <c r="D198" s="154">
        <v>1606</v>
      </c>
      <c r="E198" s="284"/>
      <c r="F198" s="285">
        <v>1927200</v>
      </c>
      <c r="G198" s="286">
        <f t="shared" si="19"/>
        <v>2001879</v>
      </c>
      <c r="H198" s="83">
        <v>2001879</v>
      </c>
      <c r="I198" s="255"/>
      <c r="J198" s="44">
        <f t="shared" si="17"/>
        <v>74679</v>
      </c>
      <c r="K198" s="44">
        <f t="shared" si="18"/>
        <v>3354643.125</v>
      </c>
    </row>
    <row r="199" spans="2:11" ht="16.5" customHeight="1">
      <c r="B199" s="293"/>
      <c r="C199" s="158" t="s">
        <v>1816</v>
      </c>
      <c r="D199" s="154">
        <v>2153</v>
      </c>
      <c r="E199" s="284"/>
      <c r="F199" s="285">
        <v>3229500</v>
      </c>
      <c r="G199" s="286">
        <f t="shared" si="19"/>
        <v>3354643.125</v>
      </c>
      <c r="H199" s="83">
        <v>3354649.125</v>
      </c>
      <c r="I199" s="255"/>
      <c r="J199" s="44">
        <f t="shared" si="17"/>
        <v>125143.125</v>
      </c>
      <c r="K199" s="44">
        <f t="shared" si="18"/>
        <v>3363991.875</v>
      </c>
    </row>
    <row r="200" spans="2:11" ht="16.5" customHeight="1">
      <c r="B200" s="293"/>
      <c r="C200" s="158" t="s">
        <v>1817</v>
      </c>
      <c r="D200" s="107">
        <v>2159</v>
      </c>
      <c r="E200" s="284"/>
      <c r="F200" s="285">
        <v>3238500</v>
      </c>
      <c r="G200" s="286">
        <f t="shared" si="19"/>
        <v>3363991.875</v>
      </c>
      <c r="H200" s="83">
        <v>3363998.875</v>
      </c>
      <c r="I200" s="255"/>
      <c r="J200" s="44">
        <f t="shared" si="17"/>
        <v>125491.875</v>
      </c>
      <c r="K200" s="44">
        <f t="shared" si="18"/>
        <v>0</v>
      </c>
    </row>
    <row r="201" spans="2:11" ht="16.5" customHeight="1">
      <c r="B201" s="293"/>
      <c r="C201" s="387" t="s">
        <v>1818</v>
      </c>
      <c r="D201" s="284"/>
      <c r="E201" s="284"/>
      <c r="F201" s="285"/>
      <c r="G201" s="286"/>
      <c r="H201" s="83"/>
      <c r="I201" s="255"/>
      <c r="J201" s="44">
        <f t="shared" si="17"/>
        <v>0</v>
      </c>
      <c r="K201" s="44">
        <f t="shared" si="18"/>
        <v>2124243.75</v>
      </c>
    </row>
    <row r="202" spans="2:11" ht="16.5" customHeight="1">
      <c r="B202" s="293"/>
      <c r="C202" s="156" t="s">
        <v>1819</v>
      </c>
      <c r="D202" s="284">
        <v>409</v>
      </c>
      <c r="E202" s="284"/>
      <c r="F202" s="291">
        <v>2045000</v>
      </c>
      <c r="G202" s="286">
        <f aca="true" t="shared" si="20" ref="G202:G211">F202+J202</f>
        <v>2124243.75</v>
      </c>
      <c r="H202" s="83">
        <v>2124248.75</v>
      </c>
      <c r="I202" s="255"/>
      <c r="J202" s="44">
        <f t="shared" si="17"/>
        <v>79243.75</v>
      </c>
      <c r="K202" s="44">
        <f t="shared" si="18"/>
        <v>1542543.75</v>
      </c>
    </row>
    <row r="203" spans="2:11" ht="16.5" customHeight="1">
      <c r="B203" s="293"/>
      <c r="C203" s="156" t="s">
        <v>1820</v>
      </c>
      <c r="D203" s="284">
        <v>297</v>
      </c>
      <c r="E203" s="284"/>
      <c r="F203" s="291">
        <v>1485000</v>
      </c>
      <c r="G203" s="286">
        <f t="shared" si="20"/>
        <v>1542543.75</v>
      </c>
      <c r="H203" s="83">
        <v>1542548.75</v>
      </c>
      <c r="I203" s="255"/>
      <c r="J203" s="44">
        <f t="shared" si="17"/>
        <v>57543.75</v>
      </c>
      <c r="K203" s="44">
        <f t="shared" si="18"/>
        <v>2251698.375</v>
      </c>
    </row>
    <row r="204" spans="2:11" ht="16.5" customHeight="1">
      <c r="B204" s="293"/>
      <c r="C204" s="156" t="s">
        <v>1821</v>
      </c>
      <c r="D204" s="284">
        <v>409</v>
      </c>
      <c r="E204" s="284"/>
      <c r="F204" s="291">
        <v>2167700</v>
      </c>
      <c r="G204" s="286">
        <f t="shared" si="20"/>
        <v>2251698.375</v>
      </c>
      <c r="H204" s="83">
        <v>2251699.375</v>
      </c>
      <c r="I204" s="255"/>
      <c r="J204" s="44">
        <f t="shared" si="17"/>
        <v>83998.375</v>
      </c>
      <c r="K204" s="44">
        <f t="shared" si="18"/>
        <v>1838587.5</v>
      </c>
    </row>
    <row r="205" spans="2:11" ht="16.5" customHeight="1">
      <c r="B205" s="293"/>
      <c r="C205" s="156" t="s">
        <v>1822</v>
      </c>
      <c r="D205" s="284">
        <v>354</v>
      </c>
      <c r="E205" s="284"/>
      <c r="F205" s="291">
        <v>1770000</v>
      </c>
      <c r="G205" s="286">
        <f t="shared" si="20"/>
        <v>1838587.5</v>
      </c>
      <c r="H205" s="83">
        <v>1838588.5</v>
      </c>
      <c r="I205" s="255"/>
      <c r="J205" s="44">
        <f t="shared" si="17"/>
        <v>68587.5</v>
      </c>
      <c r="K205" s="44">
        <f t="shared" si="18"/>
        <v>1615256.25</v>
      </c>
    </row>
    <row r="206" spans="2:11" ht="16.5" customHeight="1">
      <c r="B206" s="293"/>
      <c r="C206" s="156" t="s">
        <v>1823</v>
      </c>
      <c r="D206" s="284">
        <v>311</v>
      </c>
      <c r="E206" s="284"/>
      <c r="F206" s="291">
        <v>1555000</v>
      </c>
      <c r="G206" s="286">
        <f t="shared" si="20"/>
        <v>1615256.25</v>
      </c>
      <c r="H206" s="83">
        <v>1615259.25</v>
      </c>
      <c r="I206" s="255"/>
      <c r="J206" s="44">
        <f t="shared" si="17"/>
        <v>60256.25</v>
      </c>
      <c r="K206" s="44">
        <f t="shared" si="18"/>
        <v>2446256.25</v>
      </c>
    </row>
    <row r="207" spans="2:11" ht="16.5" customHeight="1">
      <c r="B207" s="293"/>
      <c r="C207" s="156" t="s">
        <v>1824</v>
      </c>
      <c r="D207" s="284">
        <v>471</v>
      </c>
      <c r="E207" s="284"/>
      <c r="F207" s="291">
        <v>2355000</v>
      </c>
      <c r="G207" s="286">
        <f t="shared" si="20"/>
        <v>2446256.25</v>
      </c>
      <c r="H207" s="83">
        <v>2446259.25</v>
      </c>
      <c r="I207" s="255"/>
      <c r="J207" s="44">
        <f t="shared" si="17"/>
        <v>91256.25</v>
      </c>
      <c r="K207" s="44">
        <f t="shared" si="18"/>
        <v>1719131.25</v>
      </c>
    </row>
    <row r="208" spans="2:11" ht="16.5" customHeight="1">
      <c r="B208" s="293"/>
      <c r="C208" s="156" t="s">
        <v>1825</v>
      </c>
      <c r="D208" s="284">
        <v>331</v>
      </c>
      <c r="E208" s="284"/>
      <c r="F208" s="291">
        <v>1655000</v>
      </c>
      <c r="G208" s="286">
        <f t="shared" si="20"/>
        <v>1719131.25</v>
      </c>
      <c r="H208" s="83">
        <v>1719139.25</v>
      </c>
      <c r="I208" s="255"/>
      <c r="J208" s="44">
        <f t="shared" si="17"/>
        <v>64131.25</v>
      </c>
      <c r="K208" s="44">
        <f t="shared" si="18"/>
        <v>1713937.5</v>
      </c>
    </row>
    <row r="209" spans="2:11" ht="16.5" customHeight="1">
      <c r="B209" s="293"/>
      <c r="C209" s="156" t="s">
        <v>1826</v>
      </c>
      <c r="D209" s="284">
        <v>330</v>
      </c>
      <c r="E209" s="284"/>
      <c r="F209" s="291">
        <v>1650000</v>
      </c>
      <c r="G209" s="286">
        <f t="shared" si="20"/>
        <v>1713937.5</v>
      </c>
      <c r="H209" s="83">
        <v>1713938.5</v>
      </c>
      <c r="I209" s="255"/>
      <c r="J209" s="44">
        <f t="shared" si="17"/>
        <v>63937.5</v>
      </c>
      <c r="K209" s="44">
        <f t="shared" si="18"/>
        <v>1999593.7500000002</v>
      </c>
    </row>
    <row r="210" spans="2:11" ht="13.5" customHeight="1">
      <c r="B210" s="293"/>
      <c r="C210" s="156" t="s">
        <v>1827</v>
      </c>
      <c r="D210" s="284">
        <v>385</v>
      </c>
      <c r="E210" s="284"/>
      <c r="F210" s="291">
        <v>1925000</v>
      </c>
      <c r="G210" s="286">
        <f t="shared" si="20"/>
        <v>1999593.75</v>
      </c>
      <c r="H210" s="83">
        <v>1999598.75</v>
      </c>
      <c r="I210" s="255"/>
      <c r="J210" s="44">
        <f t="shared" si="17"/>
        <v>74593.75</v>
      </c>
      <c r="K210" s="44">
        <f t="shared" si="18"/>
        <v>1558125</v>
      </c>
    </row>
    <row r="211" spans="2:11" ht="12.75">
      <c r="B211" s="293"/>
      <c r="C211" s="156" t="s">
        <v>1828</v>
      </c>
      <c r="D211" s="284">
        <v>300</v>
      </c>
      <c r="E211" s="284"/>
      <c r="F211" s="291">
        <v>1500000</v>
      </c>
      <c r="G211" s="286">
        <f t="shared" si="20"/>
        <v>1558125</v>
      </c>
      <c r="H211" s="83">
        <v>1558139</v>
      </c>
      <c r="I211" s="255"/>
      <c r="J211" s="44">
        <f t="shared" si="17"/>
        <v>58125</v>
      </c>
      <c r="K211" s="44">
        <f t="shared" si="18"/>
        <v>0</v>
      </c>
    </row>
    <row r="212" spans="2:11" ht="25.5">
      <c r="B212" s="293"/>
      <c r="C212" s="387" t="s">
        <v>1829</v>
      </c>
      <c r="D212" s="284"/>
      <c r="E212" s="284"/>
      <c r="F212" s="291"/>
      <c r="G212" s="85"/>
      <c r="H212" s="91"/>
      <c r="I212" s="255"/>
      <c r="J212" s="44">
        <f t="shared" si="17"/>
        <v>0</v>
      </c>
      <c r="K212" s="44">
        <f t="shared" si="18"/>
        <v>1433475</v>
      </c>
    </row>
    <row r="213" spans="2:11" ht="15" customHeight="1">
      <c r="B213" s="293"/>
      <c r="C213" s="156" t="s">
        <v>1830</v>
      </c>
      <c r="D213" s="284">
        <v>460</v>
      </c>
      <c r="E213" s="284"/>
      <c r="F213" s="291">
        <v>1380000</v>
      </c>
      <c r="G213" s="286">
        <f>F213+J213</f>
        <v>1433475</v>
      </c>
      <c r="H213" s="83">
        <v>1433479</v>
      </c>
      <c r="I213" s="255"/>
      <c r="J213" s="44">
        <f t="shared" si="17"/>
        <v>53475</v>
      </c>
      <c r="K213" s="44">
        <f t="shared" si="18"/>
        <v>1835471.25</v>
      </c>
    </row>
    <row r="214" spans="2:10" ht="15" customHeight="1">
      <c r="B214" s="293"/>
      <c r="C214" s="156" t="s">
        <v>1831</v>
      </c>
      <c r="D214" s="284">
        <v>589</v>
      </c>
      <c r="E214" s="284"/>
      <c r="F214" s="291">
        <v>1767000</v>
      </c>
      <c r="G214" s="286">
        <f>F214+J214</f>
        <v>1835471.25</v>
      </c>
      <c r="H214" s="83">
        <v>1835479.25</v>
      </c>
      <c r="I214" s="255"/>
      <c r="J214" s="44">
        <f t="shared" si="17"/>
        <v>68471.25</v>
      </c>
    </row>
    <row r="215" spans="2:9" ht="15" customHeight="1">
      <c r="B215" s="293"/>
      <c r="C215" s="400" t="s">
        <v>1832</v>
      </c>
      <c r="D215" s="284"/>
      <c r="E215" s="284"/>
      <c r="F215" s="286"/>
      <c r="G215" s="286"/>
      <c r="H215" s="83"/>
      <c r="I215" s="255"/>
    </row>
    <row r="216" spans="2:9" ht="15" customHeight="1">
      <c r="B216" s="293"/>
      <c r="C216" s="21" t="s">
        <v>1833</v>
      </c>
      <c r="D216" s="284">
        <v>269</v>
      </c>
      <c r="E216" s="284"/>
      <c r="F216" s="286">
        <f>7000*D216</f>
        <v>1883000</v>
      </c>
      <c r="G216" s="219"/>
      <c r="H216" s="83">
        <v>1955969</v>
      </c>
      <c r="I216" s="255"/>
    </row>
    <row r="217" spans="2:9" ht="12.75">
      <c r="B217" s="293"/>
      <c r="C217" s="21" t="s">
        <v>1834</v>
      </c>
      <c r="D217" s="284">
        <v>148</v>
      </c>
      <c r="E217" s="284"/>
      <c r="F217" s="286">
        <f>7000*D217</f>
        <v>1036000</v>
      </c>
      <c r="G217" s="219"/>
      <c r="H217" s="83">
        <v>1076149</v>
      </c>
      <c r="I217" s="255"/>
    </row>
    <row r="218" spans="2:8" ht="29.25" customHeight="1">
      <c r="B218" s="978"/>
      <c r="C218" s="887" t="s">
        <v>1835</v>
      </c>
      <c r="D218" s="842">
        <v>92</v>
      </c>
      <c r="E218" s="842"/>
      <c r="F218" s="844">
        <v>322000</v>
      </c>
      <c r="G218" s="979"/>
      <c r="H218" s="854">
        <v>334479</v>
      </c>
    </row>
    <row r="219" spans="2:9" ht="29.25" customHeight="1">
      <c r="B219" s="872" t="s">
        <v>133</v>
      </c>
      <c r="C219" s="873" t="s">
        <v>595</v>
      </c>
      <c r="D219" s="874"/>
      <c r="E219" s="875"/>
      <c r="F219" s="876"/>
      <c r="G219" s="876"/>
      <c r="H219" s="877"/>
      <c r="I219" s="255"/>
    </row>
    <row r="220" spans="2:9" ht="16.5" customHeight="1">
      <c r="B220" s="822"/>
      <c r="C220" s="858" t="s">
        <v>646</v>
      </c>
      <c r="D220" s="305">
        <v>513</v>
      </c>
      <c r="E220" s="154"/>
      <c r="F220" s="85">
        <v>1539000</v>
      </c>
      <c r="G220" s="85">
        <v>1598636</v>
      </c>
      <c r="H220" s="820">
        <v>1598639</v>
      </c>
      <c r="I220" s="255"/>
    </row>
    <row r="221" spans="2:9" ht="19.5" customHeight="1">
      <c r="B221" s="822"/>
      <c r="C221" s="858" t="s">
        <v>647</v>
      </c>
      <c r="D221" s="305">
        <v>514</v>
      </c>
      <c r="E221" s="154"/>
      <c r="F221" s="85">
        <v>1542000</v>
      </c>
      <c r="G221" s="85">
        <v>1601752</v>
      </c>
      <c r="H221" s="820">
        <v>1601759</v>
      </c>
      <c r="I221" s="255"/>
    </row>
    <row r="222" spans="2:9" ht="15" customHeight="1">
      <c r="B222" s="822"/>
      <c r="C222" s="858" t="s">
        <v>596</v>
      </c>
      <c r="D222" s="305">
        <v>324</v>
      </c>
      <c r="E222" s="154"/>
      <c r="F222" s="85">
        <v>907200</v>
      </c>
      <c r="G222" s="85">
        <v>942354</v>
      </c>
      <c r="H222" s="820">
        <v>942359</v>
      </c>
      <c r="I222" s="255"/>
    </row>
    <row r="223" spans="2:9" ht="15" customHeight="1">
      <c r="B223" s="822"/>
      <c r="C223" s="858" t="s">
        <v>597</v>
      </c>
      <c r="D223" s="305">
        <v>371</v>
      </c>
      <c r="E223" s="154"/>
      <c r="F223" s="85">
        <v>1038800</v>
      </c>
      <c r="G223" s="85">
        <v>1079054</v>
      </c>
      <c r="H223" s="820">
        <v>1079059</v>
      </c>
      <c r="I223" s="255"/>
    </row>
    <row r="224" spans="2:9" ht="15" customHeight="1">
      <c r="B224" s="822"/>
      <c r="C224" s="858" t="s">
        <v>598</v>
      </c>
      <c r="D224" s="305">
        <v>343</v>
      </c>
      <c r="E224" s="154"/>
      <c r="F224" s="85">
        <v>1097600</v>
      </c>
      <c r="G224" s="85">
        <v>1140132</v>
      </c>
      <c r="H224" s="820">
        <v>1140139</v>
      </c>
      <c r="I224" s="255"/>
    </row>
    <row r="225" spans="2:9" ht="15" customHeight="1">
      <c r="B225" s="822"/>
      <c r="C225" s="858" t="s">
        <v>599</v>
      </c>
      <c r="D225" s="305">
        <v>385</v>
      </c>
      <c r="E225" s="154"/>
      <c r="F225" s="85">
        <v>1232000</v>
      </c>
      <c r="G225" s="85">
        <v>1279740</v>
      </c>
      <c r="H225" s="820">
        <v>1279739</v>
      </c>
      <c r="I225" s="255"/>
    </row>
    <row r="226" spans="2:9" ht="15" customHeight="1">
      <c r="B226" s="822"/>
      <c r="C226" s="858" t="s">
        <v>600</v>
      </c>
      <c r="D226" s="305">
        <v>426</v>
      </c>
      <c r="E226" s="154"/>
      <c r="F226" s="85">
        <v>1363000</v>
      </c>
      <c r="G226" s="85">
        <v>1416024</v>
      </c>
      <c r="H226" s="820">
        <v>1416039</v>
      </c>
      <c r="I226" s="255"/>
    </row>
    <row r="227" spans="2:9" ht="15" customHeight="1">
      <c r="B227" s="822"/>
      <c r="C227" s="858" t="s">
        <v>601</v>
      </c>
      <c r="D227" s="305">
        <v>352</v>
      </c>
      <c r="E227" s="154"/>
      <c r="F227" s="85">
        <v>1232000</v>
      </c>
      <c r="G227" s="85">
        <v>1279740</v>
      </c>
      <c r="H227" s="820">
        <v>1279739</v>
      </c>
      <c r="I227" s="255"/>
    </row>
    <row r="228" spans="2:9" ht="15" customHeight="1">
      <c r="B228" s="822"/>
      <c r="C228" s="858" t="s">
        <v>602</v>
      </c>
      <c r="D228" s="305">
        <v>409</v>
      </c>
      <c r="E228" s="154"/>
      <c r="F228" s="85">
        <v>1227000</v>
      </c>
      <c r="G228" s="85">
        <v>1274546</v>
      </c>
      <c r="H228" s="820">
        <v>1274549</v>
      </c>
      <c r="I228" s="255"/>
    </row>
    <row r="229" spans="2:9" ht="15" customHeight="1">
      <c r="B229" s="822"/>
      <c r="C229" s="858" t="s">
        <v>603</v>
      </c>
      <c r="D229" s="305">
        <v>349</v>
      </c>
      <c r="E229" s="154"/>
      <c r="F229" s="85">
        <v>1047000</v>
      </c>
      <c r="G229" s="85">
        <v>1087571</v>
      </c>
      <c r="H229" s="820">
        <v>1087579</v>
      </c>
      <c r="I229" s="255"/>
    </row>
    <row r="230" spans="2:9" ht="15" customHeight="1">
      <c r="B230" s="822"/>
      <c r="C230" s="858" t="s">
        <v>604</v>
      </c>
      <c r="D230" s="305">
        <v>353</v>
      </c>
      <c r="E230" s="154"/>
      <c r="F230" s="85">
        <v>1059000</v>
      </c>
      <c r="G230" s="85">
        <v>1100036</v>
      </c>
      <c r="H230" s="820">
        <v>1100039</v>
      </c>
      <c r="I230" s="255"/>
    </row>
    <row r="231" spans="2:9" ht="15" customHeight="1">
      <c r="B231" s="822"/>
      <c r="C231" s="859" t="s">
        <v>605</v>
      </c>
      <c r="D231" s="371">
        <v>325</v>
      </c>
      <c r="E231" s="402"/>
      <c r="F231" s="184">
        <v>975000</v>
      </c>
      <c r="G231" s="184">
        <v>1012781</v>
      </c>
      <c r="H231" s="878">
        <v>1012789</v>
      </c>
      <c r="I231" s="255"/>
    </row>
    <row r="232" spans="2:9" ht="15" customHeight="1">
      <c r="B232" s="822"/>
      <c r="C232" s="858" t="s">
        <v>606</v>
      </c>
      <c r="D232" s="305">
        <v>324</v>
      </c>
      <c r="E232" s="154"/>
      <c r="F232" s="85">
        <v>972000</v>
      </c>
      <c r="G232" s="85">
        <v>1009665</v>
      </c>
      <c r="H232" s="820">
        <v>1009669</v>
      </c>
      <c r="I232" s="255"/>
    </row>
    <row r="233" spans="2:9" ht="15" customHeight="1">
      <c r="B233" s="822"/>
      <c r="C233" s="858" t="s">
        <v>607</v>
      </c>
      <c r="D233" s="305">
        <v>337</v>
      </c>
      <c r="E233" s="154"/>
      <c r="F233" s="85">
        <v>1011000</v>
      </c>
      <c r="G233" s="85">
        <v>1050176</v>
      </c>
      <c r="H233" s="820">
        <v>1050179</v>
      </c>
      <c r="I233" s="255"/>
    </row>
    <row r="234" spans="2:9" ht="30.75" customHeight="1">
      <c r="B234" s="822"/>
      <c r="C234" s="858" t="s">
        <v>609</v>
      </c>
      <c r="D234" s="860"/>
      <c r="E234" s="154"/>
      <c r="F234" s="153"/>
      <c r="G234" s="85"/>
      <c r="H234" s="820"/>
      <c r="I234" s="255"/>
    </row>
    <row r="235" spans="2:8" ht="15" customHeight="1">
      <c r="B235" s="857"/>
      <c r="C235" s="201" t="s">
        <v>608</v>
      </c>
      <c r="D235" s="341">
        <v>102</v>
      </c>
      <c r="E235" s="305"/>
      <c r="F235" s="153">
        <v>408000</v>
      </c>
      <c r="G235" s="419">
        <v>423839</v>
      </c>
      <c r="H235" s="820">
        <v>423839</v>
      </c>
    </row>
    <row r="236" spans="2:8" ht="15" customHeight="1">
      <c r="B236" s="857"/>
      <c r="C236" s="201" t="s">
        <v>610</v>
      </c>
      <c r="D236" s="341">
        <v>112</v>
      </c>
      <c r="E236" s="305"/>
      <c r="F236" s="153">
        <v>448000</v>
      </c>
      <c r="G236" s="419">
        <v>465369</v>
      </c>
      <c r="H236" s="820">
        <v>465369</v>
      </c>
    </row>
    <row r="237" spans="2:8" ht="15" customHeight="1">
      <c r="B237" s="857"/>
      <c r="C237" s="201" t="s">
        <v>611</v>
      </c>
      <c r="D237" s="341">
        <v>102</v>
      </c>
      <c r="E237" s="305"/>
      <c r="F237" s="153">
        <v>408000</v>
      </c>
      <c r="G237" s="419">
        <v>423839</v>
      </c>
      <c r="H237" s="820">
        <v>423839</v>
      </c>
    </row>
    <row r="238" spans="2:8" ht="15" customHeight="1">
      <c r="B238" s="857"/>
      <c r="C238" s="201" t="s">
        <v>612</v>
      </c>
      <c r="D238" s="341">
        <v>102</v>
      </c>
      <c r="E238" s="305"/>
      <c r="F238" s="420">
        <v>408000</v>
      </c>
      <c r="G238" s="419">
        <v>423839</v>
      </c>
      <c r="H238" s="820">
        <v>423839</v>
      </c>
    </row>
    <row r="239" spans="2:8" ht="15" customHeight="1">
      <c r="B239" s="857"/>
      <c r="C239" s="201" t="s">
        <v>613</v>
      </c>
      <c r="D239" s="341">
        <v>92</v>
      </c>
      <c r="E239" s="305"/>
      <c r="F239" s="153">
        <v>368000</v>
      </c>
      <c r="G239" s="419">
        <v>382239</v>
      </c>
      <c r="H239" s="820">
        <v>382239</v>
      </c>
    </row>
    <row r="240" spans="2:8" ht="15" customHeight="1">
      <c r="B240" s="857"/>
      <c r="C240" s="201" t="s">
        <v>614</v>
      </c>
      <c r="D240" s="341">
        <v>115</v>
      </c>
      <c r="E240" s="305"/>
      <c r="F240" s="421">
        <v>460000</v>
      </c>
      <c r="G240" s="419">
        <v>477839</v>
      </c>
      <c r="H240" s="820">
        <v>477839</v>
      </c>
    </row>
    <row r="241" spans="2:8" ht="15" customHeight="1">
      <c r="B241" s="857"/>
      <c r="C241" s="201" t="s">
        <v>615</v>
      </c>
      <c r="D241" s="341">
        <v>92</v>
      </c>
      <c r="E241" s="305"/>
      <c r="F241" s="153">
        <v>368000</v>
      </c>
      <c r="G241" s="419">
        <v>382239</v>
      </c>
      <c r="H241" s="820">
        <v>382239</v>
      </c>
    </row>
    <row r="242" spans="2:8" ht="15" customHeight="1">
      <c r="B242" s="857"/>
      <c r="C242" s="201" t="s">
        <v>616</v>
      </c>
      <c r="D242" s="341">
        <v>130</v>
      </c>
      <c r="E242" s="305"/>
      <c r="F242" s="153">
        <v>546000</v>
      </c>
      <c r="G242" s="419">
        <v>567159</v>
      </c>
      <c r="H242" s="820">
        <v>567159</v>
      </c>
    </row>
    <row r="243" spans="2:8" ht="15" customHeight="1">
      <c r="B243" s="857"/>
      <c r="C243" s="201" t="s">
        <v>617</v>
      </c>
      <c r="D243" s="341">
        <v>102</v>
      </c>
      <c r="E243" s="305"/>
      <c r="F243" s="153">
        <v>357000</v>
      </c>
      <c r="G243" s="419">
        <v>370839</v>
      </c>
      <c r="H243" s="820">
        <v>370839</v>
      </c>
    </row>
    <row r="244" spans="2:8" ht="15" customHeight="1">
      <c r="B244" s="857"/>
      <c r="C244" s="201" t="s">
        <v>618</v>
      </c>
      <c r="D244" s="341">
        <v>138</v>
      </c>
      <c r="E244" s="305"/>
      <c r="F244" s="153">
        <v>483000</v>
      </c>
      <c r="G244" s="419">
        <v>501739</v>
      </c>
      <c r="H244" s="820">
        <v>501739</v>
      </c>
    </row>
    <row r="245" spans="2:11" ht="15" customHeight="1">
      <c r="B245" s="879"/>
      <c r="C245" s="201" t="s">
        <v>619</v>
      </c>
      <c r="D245" s="341">
        <v>138</v>
      </c>
      <c r="E245" s="305"/>
      <c r="F245" s="153">
        <v>483000</v>
      </c>
      <c r="G245" s="419">
        <v>501739</v>
      </c>
      <c r="H245" s="820">
        <v>501739</v>
      </c>
      <c r="K245" s="44">
        <f>F247*(1+$J$8)</f>
        <v>800876.25</v>
      </c>
    </row>
    <row r="246" spans="2:8" ht="12.75">
      <c r="B246" s="822" t="s">
        <v>9</v>
      </c>
      <c r="C246" s="110" t="s">
        <v>1836</v>
      </c>
      <c r="D246" s="294">
        <v>625</v>
      </c>
      <c r="E246" s="294"/>
      <c r="F246" s="295">
        <v>1125000</v>
      </c>
      <c r="G246" s="831"/>
      <c r="H246" s="823">
        <v>1168599</v>
      </c>
    </row>
    <row r="247" spans="2:11" ht="27.75" customHeight="1">
      <c r="B247" s="880"/>
      <c r="C247" s="1254" t="s">
        <v>250</v>
      </c>
      <c r="D247" s="1255">
        <v>257</v>
      </c>
      <c r="E247" s="1255"/>
      <c r="F247" s="1183">
        <v>771000</v>
      </c>
      <c r="G247" s="1160">
        <f>F247+J247</f>
        <v>800876.25</v>
      </c>
      <c r="H247" s="1161">
        <v>800879.25</v>
      </c>
      <c r="I247" s="255"/>
      <c r="J247" s="44">
        <f>F247*$J$8</f>
        <v>29876.25</v>
      </c>
      <c r="K247" s="44">
        <f>F250*(1+$J$8)</f>
        <v>3635625</v>
      </c>
    </row>
    <row r="248" spans="2:8" ht="12.75">
      <c r="B248" s="787"/>
      <c r="C248" s="422" t="s">
        <v>1837</v>
      </c>
      <c r="D248" s="323">
        <v>191</v>
      </c>
      <c r="E248" s="423"/>
      <c r="F248" s="424">
        <v>95500</v>
      </c>
      <c r="G248" s="219"/>
      <c r="H248" s="881">
        <v>99299</v>
      </c>
    </row>
    <row r="249" spans="2:8" ht="12.75">
      <c r="B249" s="787"/>
      <c r="C249" s="422" t="s">
        <v>1838</v>
      </c>
      <c r="D249" s="323">
        <v>9029</v>
      </c>
      <c r="E249" s="423"/>
      <c r="F249" s="424">
        <v>2708700</v>
      </c>
      <c r="G249" s="664"/>
      <c r="H249" s="881">
        <v>2813669</v>
      </c>
    </row>
    <row r="250" spans="2:11" ht="27" customHeight="1">
      <c r="B250" s="821"/>
      <c r="C250" s="1256" t="s">
        <v>251</v>
      </c>
      <c r="D250" s="1257">
        <v>5000</v>
      </c>
      <c r="E250" s="1257"/>
      <c r="F250" s="1258">
        <v>3500000</v>
      </c>
      <c r="G250" s="1258">
        <f>F250+J250</f>
        <v>3635625</v>
      </c>
      <c r="H250" s="1259">
        <v>3635639</v>
      </c>
      <c r="I250" s="255"/>
      <c r="J250" s="44">
        <f>F250*$J$8</f>
        <v>135625</v>
      </c>
      <c r="K250" s="44">
        <f>F251*(1+$J$8)</f>
        <v>1773665.625</v>
      </c>
    </row>
    <row r="251" spans="2:11" ht="12.75">
      <c r="B251" s="821"/>
      <c r="C251" s="861" t="s">
        <v>1839</v>
      </c>
      <c r="D251" s="862">
        <v>1366</v>
      </c>
      <c r="E251" s="862"/>
      <c r="F251" s="863">
        <v>1707500</v>
      </c>
      <c r="G251" s="863">
        <v>1774000</v>
      </c>
      <c r="H251" s="864">
        <v>1773999</v>
      </c>
      <c r="I251" s="255"/>
      <c r="J251" s="44">
        <f>F251*$J$8</f>
        <v>66165.625</v>
      </c>
      <c r="K251" s="44">
        <f>F253*(1+$J$8)</f>
        <v>1645380</v>
      </c>
    </row>
    <row r="252" spans="2:8" ht="12.75">
      <c r="B252" s="787"/>
      <c r="C252" s="865" t="s">
        <v>1840</v>
      </c>
      <c r="D252" s="866">
        <v>254</v>
      </c>
      <c r="E252" s="866"/>
      <c r="F252" s="867">
        <v>1651000</v>
      </c>
      <c r="G252" s="868"/>
      <c r="H252" s="867">
        <v>1714979</v>
      </c>
    </row>
    <row r="253" spans="2:11" ht="12.75">
      <c r="B253" s="822"/>
      <c r="C253" s="1181" t="s">
        <v>252</v>
      </c>
      <c r="D253" s="1255">
        <v>660</v>
      </c>
      <c r="E253" s="1255"/>
      <c r="F253" s="1183">
        <v>1584000</v>
      </c>
      <c r="G253" s="1160">
        <f aca="true" t="shared" si="21" ref="G253:G273">F253+J253</f>
        <v>1645380</v>
      </c>
      <c r="H253" s="1161">
        <v>1645379</v>
      </c>
      <c r="I253" s="255"/>
      <c r="J253" s="44">
        <f aca="true" t="shared" si="22" ref="J253:J283">F253*$J$8</f>
        <v>61380</v>
      </c>
      <c r="K253" s="44">
        <f aca="true" t="shared" si="23" ref="K253:K282">F254*(1+$J$8)</f>
        <v>1246500</v>
      </c>
    </row>
    <row r="254" spans="2:11" ht="12.75">
      <c r="B254" s="822"/>
      <c r="C254" s="156" t="s">
        <v>1841</v>
      </c>
      <c r="D254" s="284">
        <v>4800</v>
      </c>
      <c r="E254" s="284"/>
      <c r="F254" s="285">
        <v>1200000</v>
      </c>
      <c r="G254" s="286">
        <f t="shared" si="21"/>
        <v>1246500</v>
      </c>
      <c r="H254" s="819">
        <v>1246499</v>
      </c>
      <c r="I254" s="255"/>
      <c r="J254" s="44">
        <f t="shared" si="22"/>
        <v>46500</v>
      </c>
      <c r="K254" s="44">
        <f t="shared" si="23"/>
        <v>959805</v>
      </c>
    </row>
    <row r="255" spans="2:11" ht="12.75">
      <c r="B255" s="822"/>
      <c r="C255" s="401" t="s">
        <v>1842</v>
      </c>
      <c r="D255" s="318">
        <v>500</v>
      </c>
      <c r="E255" s="318"/>
      <c r="F255" s="319">
        <v>924000</v>
      </c>
      <c r="G255" s="286">
        <f t="shared" si="21"/>
        <v>959805</v>
      </c>
      <c r="H255" s="819">
        <v>959839</v>
      </c>
      <c r="I255" s="255"/>
      <c r="J255" s="44">
        <f t="shared" si="22"/>
        <v>35805</v>
      </c>
      <c r="K255" s="44">
        <f t="shared" si="23"/>
        <v>912022.5</v>
      </c>
    </row>
    <row r="256" spans="2:11" ht="12.75">
      <c r="B256" s="822"/>
      <c r="C256" s="201" t="s">
        <v>1843</v>
      </c>
      <c r="D256" s="154">
        <v>1756</v>
      </c>
      <c r="E256" s="107"/>
      <c r="F256" s="291">
        <v>878000</v>
      </c>
      <c r="G256" s="286">
        <f t="shared" si="21"/>
        <v>912022.5</v>
      </c>
      <c r="H256" s="819">
        <v>912038.5</v>
      </c>
      <c r="I256" s="255"/>
      <c r="J256" s="44">
        <f t="shared" si="22"/>
        <v>34022.5</v>
      </c>
      <c r="K256" s="44">
        <f t="shared" si="23"/>
        <v>779062.5</v>
      </c>
    </row>
    <row r="257" spans="2:11" ht="12.75">
      <c r="B257" s="822"/>
      <c r="C257" s="156" t="s">
        <v>1844</v>
      </c>
      <c r="D257" s="284">
        <v>300</v>
      </c>
      <c r="E257" s="284"/>
      <c r="F257" s="285">
        <v>750000</v>
      </c>
      <c r="G257" s="286">
        <f t="shared" si="21"/>
        <v>779062.5</v>
      </c>
      <c r="H257" s="819">
        <v>779068.5</v>
      </c>
      <c r="I257" s="255"/>
      <c r="J257" s="44">
        <f t="shared" si="22"/>
        <v>29062.5</v>
      </c>
      <c r="K257" s="44">
        <f t="shared" si="23"/>
        <v>747900</v>
      </c>
    </row>
    <row r="258" spans="2:11" ht="12.75">
      <c r="B258" s="822"/>
      <c r="C258" s="88" t="s">
        <v>1845</v>
      </c>
      <c r="D258" s="305">
        <v>600</v>
      </c>
      <c r="E258" s="305"/>
      <c r="F258" s="291">
        <v>720000</v>
      </c>
      <c r="G258" s="286">
        <f t="shared" si="21"/>
        <v>747900</v>
      </c>
      <c r="H258" s="819">
        <v>747899</v>
      </c>
      <c r="I258" s="255"/>
      <c r="J258" s="44">
        <f t="shared" si="22"/>
        <v>27900</v>
      </c>
      <c r="K258" s="44">
        <f t="shared" si="23"/>
        <v>644025</v>
      </c>
    </row>
    <row r="259" spans="2:11" ht="15" customHeight="1">
      <c r="B259" s="822"/>
      <c r="C259" s="156" t="s">
        <v>1846</v>
      </c>
      <c r="D259" s="284">
        <v>769</v>
      </c>
      <c r="E259" s="284"/>
      <c r="F259" s="285">
        <v>620000</v>
      </c>
      <c r="G259" s="286">
        <f t="shared" si="21"/>
        <v>644025</v>
      </c>
      <c r="H259" s="819">
        <v>644039</v>
      </c>
      <c r="I259" s="255"/>
      <c r="J259" s="44">
        <f t="shared" si="22"/>
        <v>24025</v>
      </c>
      <c r="K259" s="44">
        <f t="shared" si="23"/>
        <v>479902.5</v>
      </c>
    </row>
    <row r="260" spans="2:11" ht="12.75">
      <c r="B260" s="822"/>
      <c r="C260" s="156" t="s">
        <v>1847</v>
      </c>
      <c r="D260" s="284">
        <v>924</v>
      </c>
      <c r="E260" s="284"/>
      <c r="F260" s="285">
        <v>462000</v>
      </c>
      <c r="G260" s="286">
        <f t="shared" si="21"/>
        <v>479902.5</v>
      </c>
      <c r="H260" s="819">
        <v>479938.5</v>
      </c>
      <c r="I260" s="255"/>
      <c r="J260" s="44">
        <f t="shared" si="22"/>
        <v>17902.5</v>
      </c>
      <c r="K260" s="44">
        <f t="shared" si="23"/>
        <v>1517613.75</v>
      </c>
    </row>
    <row r="261" spans="2:24" ht="25.5">
      <c r="B261" s="822"/>
      <c r="C261" s="150" t="s">
        <v>1848</v>
      </c>
      <c r="D261" s="318">
        <v>9742</v>
      </c>
      <c r="E261" s="318"/>
      <c r="F261" s="319">
        <v>1461000</v>
      </c>
      <c r="G261" s="286">
        <f t="shared" si="21"/>
        <v>1517613.75</v>
      </c>
      <c r="H261" s="819">
        <v>1517638.75</v>
      </c>
      <c r="I261" s="255"/>
      <c r="J261" s="44">
        <f t="shared" si="22"/>
        <v>56613.75</v>
      </c>
      <c r="K261" s="44">
        <f t="shared" si="23"/>
        <v>335931.75</v>
      </c>
      <c r="N261" s="425"/>
      <c r="O261" s="425"/>
      <c r="P261" s="425"/>
      <c r="Q261" s="425"/>
      <c r="R261" s="425"/>
      <c r="S261" s="425"/>
      <c r="T261" s="425"/>
      <c r="U261" s="425"/>
      <c r="V261" s="425"/>
      <c r="W261" s="425"/>
      <c r="X261" s="425"/>
    </row>
    <row r="262" spans="2:11" ht="18.75" customHeight="1">
      <c r="B262" s="822"/>
      <c r="C262" s="193" t="s">
        <v>1849</v>
      </c>
      <c r="D262" s="318">
        <v>924</v>
      </c>
      <c r="E262" s="318"/>
      <c r="F262" s="319">
        <v>323400</v>
      </c>
      <c r="G262" s="286">
        <f t="shared" si="21"/>
        <v>335931.75</v>
      </c>
      <c r="H262" s="819">
        <v>335938.75</v>
      </c>
      <c r="I262" s="255"/>
      <c r="J262" s="44">
        <f t="shared" si="22"/>
        <v>12531.75</v>
      </c>
      <c r="K262" s="44">
        <f t="shared" si="23"/>
        <v>311625</v>
      </c>
    </row>
    <row r="263" spans="2:11" ht="31.5" customHeight="1">
      <c r="B263" s="822"/>
      <c r="C263" s="21" t="s">
        <v>1850</v>
      </c>
      <c r="D263" s="305">
        <v>1000</v>
      </c>
      <c r="E263" s="305"/>
      <c r="F263" s="313">
        <v>300000</v>
      </c>
      <c r="G263" s="286">
        <f t="shared" si="21"/>
        <v>311625</v>
      </c>
      <c r="H263" s="819">
        <v>311639</v>
      </c>
      <c r="I263" s="255"/>
      <c r="J263" s="44">
        <f t="shared" si="22"/>
        <v>11625</v>
      </c>
      <c r="K263" s="44">
        <f t="shared" si="23"/>
        <v>370626</v>
      </c>
    </row>
    <row r="264" spans="2:11" ht="25.5">
      <c r="B264" s="822"/>
      <c r="C264" s="201" t="s">
        <v>1851</v>
      </c>
      <c r="D264" s="154">
        <v>446</v>
      </c>
      <c r="E264" s="107"/>
      <c r="F264" s="291">
        <v>356800</v>
      </c>
      <c r="G264" s="286">
        <f t="shared" si="21"/>
        <v>370626</v>
      </c>
      <c r="H264" s="819">
        <v>370639</v>
      </c>
      <c r="I264" s="255"/>
      <c r="J264" s="44">
        <f t="shared" si="22"/>
        <v>13826</v>
      </c>
      <c r="K264" s="44">
        <f t="shared" si="23"/>
        <v>373950</v>
      </c>
    </row>
    <row r="265" spans="2:11" ht="25.5" customHeight="1">
      <c r="B265" s="822"/>
      <c r="C265" s="201" t="s">
        <v>1852</v>
      </c>
      <c r="D265" s="154">
        <v>450</v>
      </c>
      <c r="E265" s="107"/>
      <c r="F265" s="291">
        <v>360000</v>
      </c>
      <c r="G265" s="286">
        <f t="shared" si="21"/>
        <v>373950</v>
      </c>
      <c r="H265" s="819">
        <v>373959</v>
      </c>
      <c r="I265" s="255"/>
      <c r="J265" s="44">
        <f t="shared" si="22"/>
        <v>13950</v>
      </c>
      <c r="K265" s="44">
        <f t="shared" si="23"/>
        <v>364809</v>
      </c>
    </row>
    <row r="266" spans="2:11" ht="25.5">
      <c r="B266" s="822"/>
      <c r="C266" s="201" t="s">
        <v>1853</v>
      </c>
      <c r="D266" s="154">
        <v>439</v>
      </c>
      <c r="E266" s="107"/>
      <c r="F266" s="291">
        <v>351200</v>
      </c>
      <c r="G266" s="286">
        <f t="shared" si="21"/>
        <v>364809</v>
      </c>
      <c r="H266" s="819">
        <v>364839</v>
      </c>
      <c r="I266" s="255"/>
      <c r="J266" s="44">
        <f t="shared" si="22"/>
        <v>13609</v>
      </c>
      <c r="K266" s="44">
        <f t="shared" si="23"/>
        <v>377274</v>
      </c>
    </row>
    <row r="267" spans="2:11" ht="12.75" customHeight="1">
      <c r="B267" s="822"/>
      <c r="C267" s="201" t="s">
        <v>1854</v>
      </c>
      <c r="D267" s="154">
        <v>454</v>
      </c>
      <c r="E267" s="107"/>
      <c r="F267" s="291">
        <v>363200</v>
      </c>
      <c r="G267" s="286">
        <f t="shared" si="21"/>
        <v>377274</v>
      </c>
      <c r="H267" s="819">
        <v>377279</v>
      </c>
      <c r="I267" s="255"/>
      <c r="J267" s="44">
        <f t="shared" si="22"/>
        <v>14074</v>
      </c>
      <c r="K267" s="44">
        <f t="shared" si="23"/>
        <v>436275</v>
      </c>
    </row>
    <row r="268" spans="2:11" ht="25.5">
      <c r="B268" s="822"/>
      <c r="C268" s="201" t="s">
        <v>1855</v>
      </c>
      <c r="D268" s="107">
        <v>210</v>
      </c>
      <c r="E268" s="154"/>
      <c r="F268" s="291">
        <v>420000</v>
      </c>
      <c r="G268" s="286">
        <f t="shared" si="21"/>
        <v>436275</v>
      </c>
      <c r="H268" s="819">
        <v>436279</v>
      </c>
      <c r="I268" s="255"/>
      <c r="J268" s="44">
        <f t="shared" si="22"/>
        <v>16275</v>
      </c>
      <c r="K268" s="44">
        <f t="shared" si="23"/>
        <v>322012.5</v>
      </c>
    </row>
    <row r="269" spans="2:11" ht="25.5">
      <c r="B269" s="822"/>
      <c r="C269" s="201" t="s">
        <v>1856</v>
      </c>
      <c r="D269" s="107">
        <v>71</v>
      </c>
      <c r="E269" s="107"/>
      <c r="F269" s="291">
        <v>310000</v>
      </c>
      <c r="G269" s="286">
        <f t="shared" si="21"/>
        <v>322012.5</v>
      </c>
      <c r="H269" s="819">
        <v>322038.5</v>
      </c>
      <c r="I269" s="255"/>
      <c r="J269" s="44">
        <f t="shared" si="22"/>
        <v>12012.5</v>
      </c>
      <c r="K269" s="44">
        <f t="shared" si="23"/>
        <v>779062.5</v>
      </c>
    </row>
    <row r="270" spans="2:11" ht="12.75">
      <c r="B270" s="822"/>
      <c r="C270" s="88" t="s">
        <v>1857</v>
      </c>
      <c r="D270" s="305">
        <v>300</v>
      </c>
      <c r="E270" s="305"/>
      <c r="F270" s="291">
        <v>750000</v>
      </c>
      <c r="G270" s="286">
        <f t="shared" si="21"/>
        <v>779062.5</v>
      </c>
      <c r="H270" s="819">
        <v>779068.5</v>
      </c>
      <c r="I270" s="255"/>
      <c r="J270" s="44">
        <f t="shared" si="22"/>
        <v>29062.5</v>
      </c>
      <c r="K270" s="44">
        <f t="shared" si="23"/>
        <v>2991600</v>
      </c>
    </row>
    <row r="271" spans="2:11" ht="12.75">
      <c r="B271" s="822"/>
      <c r="C271" s="202" t="s">
        <v>1858</v>
      </c>
      <c r="D271" s="154">
        <v>2615</v>
      </c>
      <c r="E271" s="107"/>
      <c r="F271" s="291">
        <v>2880000</v>
      </c>
      <c r="G271" s="286">
        <f t="shared" si="21"/>
        <v>2991600</v>
      </c>
      <c r="H271" s="819">
        <v>2991599</v>
      </c>
      <c r="I271" s="255"/>
      <c r="J271" s="44">
        <f t="shared" si="22"/>
        <v>111600</v>
      </c>
      <c r="K271" s="44">
        <f t="shared" si="23"/>
        <v>124650.00000000001</v>
      </c>
    </row>
    <row r="272" spans="2:13" ht="14.25">
      <c r="B272" s="824"/>
      <c r="C272" s="21" t="s">
        <v>1859</v>
      </c>
      <c r="D272" s="316">
        <v>240</v>
      </c>
      <c r="E272" s="284"/>
      <c r="F272" s="285">
        <v>120000</v>
      </c>
      <c r="G272" s="286">
        <f t="shared" si="21"/>
        <v>124650</v>
      </c>
      <c r="H272" s="819">
        <v>124649</v>
      </c>
      <c r="I272" s="255"/>
      <c r="J272" s="44">
        <f t="shared" si="22"/>
        <v>4650</v>
      </c>
      <c r="K272" s="44">
        <f t="shared" si="23"/>
        <v>135404178.75</v>
      </c>
      <c r="M272" s="425"/>
    </row>
    <row r="273" spans="2:12" ht="25.5">
      <c r="B273" s="822" t="s">
        <v>30</v>
      </c>
      <c r="C273" s="1260" t="s">
        <v>253</v>
      </c>
      <c r="D273" s="1168">
        <v>43451</v>
      </c>
      <c r="E273" s="1168"/>
      <c r="F273" s="1170">
        <v>130353000</v>
      </c>
      <c r="G273" s="1165">
        <f t="shared" si="21"/>
        <v>135404178.75</v>
      </c>
      <c r="H273" s="1166">
        <v>135404178.75</v>
      </c>
      <c r="I273" s="255"/>
      <c r="J273" s="44">
        <f t="shared" si="22"/>
        <v>5051178.75</v>
      </c>
      <c r="K273" s="425">
        <f t="shared" si="23"/>
        <v>43315875</v>
      </c>
      <c r="L273" s="425"/>
    </row>
    <row r="274" spans="2:11" ht="14.25">
      <c r="B274" s="822"/>
      <c r="C274" s="324" t="s">
        <v>1860</v>
      </c>
      <c r="D274" s="284">
        <v>34750</v>
      </c>
      <c r="E274" s="284"/>
      <c r="F274" s="85">
        <v>41700000</v>
      </c>
      <c r="G274" s="85">
        <v>90241000</v>
      </c>
      <c r="H274" s="820">
        <v>90240999</v>
      </c>
      <c r="I274" s="411"/>
      <c r="J274" s="425">
        <f t="shared" si="22"/>
        <v>1615875</v>
      </c>
      <c r="K274" s="44">
        <f t="shared" si="23"/>
        <v>21298530</v>
      </c>
    </row>
    <row r="275" spans="2:11" ht="25.5">
      <c r="B275" s="822"/>
      <c r="C275" s="193" t="s">
        <v>1861</v>
      </c>
      <c r="D275" s="284">
        <v>2563</v>
      </c>
      <c r="E275" s="284"/>
      <c r="F275" s="285">
        <v>20504000</v>
      </c>
      <c r="G275" s="286">
        <f>F275+J275</f>
        <v>21298530</v>
      </c>
      <c r="H275" s="819">
        <v>21298539</v>
      </c>
      <c r="I275" s="255"/>
      <c r="J275" s="44">
        <f t="shared" si="22"/>
        <v>794530</v>
      </c>
      <c r="K275" s="44">
        <f t="shared" si="23"/>
        <v>35519017.5</v>
      </c>
    </row>
    <row r="276" spans="2:11" ht="25.5">
      <c r="B276" s="822"/>
      <c r="C276" s="193" t="s">
        <v>1862</v>
      </c>
      <c r="D276" s="284">
        <v>4170</v>
      </c>
      <c r="E276" s="284"/>
      <c r="F276" s="285">
        <v>34194000</v>
      </c>
      <c r="G276" s="286">
        <f>F276+J276</f>
        <v>35519017.5</v>
      </c>
      <c r="H276" s="819">
        <v>35519038.5</v>
      </c>
      <c r="I276" s="255"/>
      <c r="J276" s="44">
        <f t="shared" si="22"/>
        <v>1325017.5</v>
      </c>
      <c r="K276" s="44">
        <f t="shared" si="23"/>
        <v>8071087.500000001</v>
      </c>
    </row>
    <row r="277" spans="2:11" ht="31.5" customHeight="1">
      <c r="B277" s="822"/>
      <c r="C277" s="119" t="s">
        <v>1863</v>
      </c>
      <c r="D277" s="318">
        <v>1554</v>
      </c>
      <c r="E277" s="318"/>
      <c r="F277" s="319">
        <v>7770000</v>
      </c>
      <c r="G277" s="286"/>
      <c r="H277" s="819">
        <v>8223600</v>
      </c>
      <c r="I277" s="255"/>
      <c r="J277" s="44">
        <f t="shared" si="22"/>
        <v>301087.5</v>
      </c>
      <c r="K277" s="44">
        <f t="shared" si="23"/>
        <v>43014637.5</v>
      </c>
    </row>
    <row r="278" spans="2:11" ht="14.25" customHeight="1">
      <c r="B278" s="822"/>
      <c r="C278" s="193" t="s">
        <v>1864</v>
      </c>
      <c r="D278" s="284">
        <v>171236</v>
      </c>
      <c r="E278" s="284"/>
      <c r="F278" s="285">
        <v>41410000</v>
      </c>
      <c r="G278" s="286">
        <f aca="true" t="shared" si="24" ref="G278:G283">F278+J278</f>
        <v>43014637.5</v>
      </c>
      <c r="H278" s="819">
        <v>43014638.5</v>
      </c>
      <c r="I278" s="255"/>
      <c r="J278" s="44">
        <f t="shared" si="22"/>
        <v>1604637.5</v>
      </c>
      <c r="K278" s="44">
        <f t="shared" si="23"/>
        <v>4892512.5</v>
      </c>
    </row>
    <row r="279" spans="2:11" ht="14.25" customHeight="1">
      <c r="B279" s="822"/>
      <c r="C279" s="21" t="s">
        <v>1865</v>
      </c>
      <c r="D279" s="284">
        <v>628</v>
      </c>
      <c r="E279" s="284"/>
      <c r="F279" s="285">
        <v>4710000</v>
      </c>
      <c r="G279" s="286">
        <f t="shared" si="24"/>
        <v>4892512.5</v>
      </c>
      <c r="H279" s="819">
        <v>4892538.5</v>
      </c>
      <c r="I279" s="255"/>
      <c r="J279" s="44">
        <f t="shared" si="22"/>
        <v>182512.5</v>
      </c>
      <c r="K279" s="44">
        <f t="shared" si="23"/>
        <v>4420920</v>
      </c>
    </row>
    <row r="280" spans="2:11" ht="15.75" customHeight="1">
      <c r="B280" s="822"/>
      <c r="C280" s="21" t="s">
        <v>1866</v>
      </c>
      <c r="D280" s="284">
        <v>608</v>
      </c>
      <c r="E280" s="284"/>
      <c r="F280" s="285">
        <v>4256000</v>
      </c>
      <c r="G280" s="286">
        <f t="shared" si="24"/>
        <v>4420920</v>
      </c>
      <c r="H280" s="819">
        <v>4420939</v>
      </c>
      <c r="I280" s="255"/>
      <c r="J280" s="44">
        <f t="shared" si="22"/>
        <v>164920</v>
      </c>
      <c r="K280" s="44">
        <f t="shared" si="23"/>
        <v>5204137.5</v>
      </c>
    </row>
    <row r="281" spans="2:11" ht="14.25" customHeight="1">
      <c r="B281" s="822"/>
      <c r="C281" s="21" t="s">
        <v>1867</v>
      </c>
      <c r="D281" s="284">
        <v>835</v>
      </c>
      <c r="E281" s="284"/>
      <c r="F281" s="285">
        <v>5010000</v>
      </c>
      <c r="G281" s="286">
        <f t="shared" si="24"/>
        <v>5204137.5</v>
      </c>
      <c r="H281" s="819">
        <v>5204138.5</v>
      </c>
      <c r="I281" s="255"/>
      <c r="J281" s="44">
        <f t="shared" si="22"/>
        <v>194137.5</v>
      </c>
      <c r="K281" s="44">
        <f t="shared" si="23"/>
        <v>4823955</v>
      </c>
    </row>
    <row r="282" spans="2:11" ht="13.5" customHeight="1">
      <c r="B282" s="822"/>
      <c r="C282" s="21" t="s">
        <v>1868</v>
      </c>
      <c r="D282" s="284">
        <v>774</v>
      </c>
      <c r="E282" s="284"/>
      <c r="F282" s="285">
        <v>4644000</v>
      </c>
      <c r="G282" s="286">
        <f t="shared" si="24"/>
        <v>4823955</v>
      </c>
      <c r="H282" s="819">
        <v>4823959</v>
      </c>
      <c r="I282" s="255"/>
      <c r="J282" s="44">
        <f t="shared" si="22"/>
        <v>179955</v>
      </c>
      <c r="K282" s="44">
        <f t="shared" si="23"/>
        <v>2667510</v>
      </c>
    </row>
    <row r="283" spans="2:11" ht="15.75" customHeight="1">
      <c r="B283" s="822"/>
      <c r="C283" s="422" t="s">
        <v>1869</v>
      </c>
      <c r="D283" s="305">
        <v>1712</v>
      </c>
      <c r="E283" s="305"/>
      <c r="F283" s="313">
        <v>2568000</v>
      </c>
      <c r="G283" s="286">
        <f t="shared" si="24"/>
        <v>2667510</v>
      </c>
      <c r="H283" s="819">
        <v>2667539</v>
      </c>
      <c r="I283" s="255"/>
      <c r="J283" s="44">
        <f t="shared" si="22"/>
        <v>99510</v>
      </c>
      <c r="K283" s="44">
        <f>F287*(1+$J$8)</f>
        <v>1390886.25</v>
      </c>
    </row>
    <row r="284" spans="2:8" ht="12.75">
      <c r="B284" s="787"/>
      <c r="C284" s="884" t="s">
        <v>1870</v>
      </c>
      <c r="D284" s="362"/>
      <c r="E284" s="362"/>
      <c r="F284" s="354"/>
      <c r="G284" s="354"/>
      <c r="H284" s="882"/>
    </row>
    <row r="285" spans="2:9" ht="12.75">
      <c r="B285" s="821"/>
      <c r="C285" s="865" t="s">
        <v>1871</v>
      </c>
      <c r="D285" s="431">
        <v>150</v>
      </c>
      <c r="E285" s="294"/>
      <c r="F285" s="295">
        <v>975000</v>
      </c>
      <c r="G285" s="286"/>
      <c r="H285" s="823">
        <v>1012789</v>
      </c>
      <c r="I285" s="255"/>
    </row>
    <row r="286" spans="2:9" ht="12.75">
      <c r="B286" s="821"/>
      <c r="C286" s="865" t="s">
        <v>1872</v>
      </c>
      <c r="D286" s="431">
        <v>135</v>
      </c>
      <c r="E286" s="294"/>
      <c r="F286" s="295">
        <v>877500</v>
      </c>
      <c r="G286" s="286"/>
      <c r="H286" s="823">
        <v>911539</v>
      </c>
      <c r="I286" s="255"/>
    </row>
    <row r="287" spans="2:11" ht="18.75" customHeight="1">
      <c r="B287" s="821"/>
      <c r="C287" s="861" t="s">
        <v>1873</v>
      </c>
      <c r="D287" s="316">
        <v>206</v>
      </c>
      <c r="E287" s="284"/>
      <c r="F287" s="286">
        <v>1339000</v>
      </c>
      <c r="G287" s="286"/>
      <c r="H287" s="819">
        <v>1390889</v>
      </c>
      <c r="I287" s="255"/>
      <c r="J287" s="44">
        <f aca="true" t="shared" si="25" ref="J287:J305">F287*$J$8</f>
        <v>51886.25</v>
      </c>
      <c r="K287" s="44">
        <f aca="true" t="shared" si="26" ref="K287:K304">F288*(1+$J$8)</f>
        <v>0</v>
      </c>
    </row>
    <row r="288" spans="2:11" ht="14.25" customHeight="1">
      <c r="B288" s="822"/>
      <c r="C288" s="427" t="s">
        <v>1874</v>
      </c>
      <c r="D288" s="318"/>
      <c r="E288" s="318"/>
      <c r="F288" s="319"/>
      <c r="G288" s="286"/>
      <c r="H288" s="819"/>
      <c r="I288" s="255"/>
      <c r="J288" s="44">
        <f t="shared" si="25"/>
        <v>0</v>
      </c>
      <c r="K288" s="44">
        <f t="shared" si="26"/>
        <v>1224686.25</v>
      </c>
    </row>
    <row r="289" spans="2:11" ht="14.25" customHeight="1">
      <c r="B289" s="822"/>
      <c r="C289" s="21" t="s">
        <v>1875</v>
      </c>
      <c r="D289" s="284">
        <v>393</v>
      </c>
      <c r="E289" s="284"/>
      <c r="F289" s="285">
        <v>1179000</v>
      </c>
      <c r="G289" s="286">
        <f aca="true" t="shared" si="27" ref="G289:G295">F289+J289</f>
        <v>1224686.25</v>
      </c>
      <c r="H289" s="819">
        <v>1224689.25</v>
      </c>
      <c r="I289" s="255"/>
      <c r="J289" s="44">
        <f t="shared" si="25"/>
        <v>45686.25</v>
      </c>
      <c r="K289" s="44">
        <f t="shared" si="26"/>
        <v>994083.7500000001</v>
      </c>
    </row>
    <row r="290" spans="2:11" ht="12.75">
      <c r="B290" s="822"/>
      <c r="C290" s="21" t="s">
        <v>1876</v>
      </c>
      <c r="D290" s="284">
        <v>319</v>
      </c>
      <c r="E290" s="284"/>
      <c r="F290" s="285">
        <v>957000</v>
      </c>
      <c r="G290" s="286">
        <f t="shared" si="27"/>
        <v>994083.75</v>
      </c>
      <c r="H290" s="819">
        <v>994088.75</v>
      </c>
      <c r="I290" s="255"/>
      <c r="J290" s="44">
        <f t="shared" si="25"/>
        <v>37083.75</v>
      </c>
      <c r="K290" s="44">
        <f t="shared" si="26"/>
        <v>953572.5</v>
      </c>
    </row>
    <row r="291" spans="2:11" ht="12.75" customHeight="1">
      <c r="B291" s="822"/>
      <c r="C291" s="77" t="s">
        <v>1877</v>
      </c>
      <c r="D291" s="284">
        <v>306</v>
      </c>
      <c r="E291" s="284"/>
      <c r="F291" s="285">
        <v>918000</v>
      </c>
      <c r="G291" s="286">
        <f t="shared" si="27"/>
        <v>953572.5</v>
      </c>
      <c r="H291" s="819">
        <v>953578.5</v>
      </c>
      <c r="I291" s="255"/>
      <c r="J291" s="44">
        <f t="shared" si="25"/>
        <v>35572.5</v>
      </c>
      <c r="K291" s="44">
        <f t="shared" si="26"/>
        <v>913061.25</v>
      </c>
    </row>
    <row r="292" spans="2:11" ht="15" customHeight="1">
      <c r="B292" s="821"/>
      <c r="C292" s="21" t="s">
        <v>1878</v>
      </c>
      <c r="D292" s="316">
        <v>293</v>
      </c>
      <c r="E292" s="284"/>
      <c r="F292" s="285">
        <v>879000</v>
      </c>
      <c r="G292" s="286">
        <f t="shared" si="27"/>
        <v>913061.25</v>
      </c>
      <c r="H292" s="819">
        <v>913069.25</v>
      </c>
      <c r="I292" s="255"/>
      <c r="J292" s="44">
        <f t="shared" si="25"/>
        <v>34061.25</v>
      </c>
      <c r="K292" s="44">
        <f t="shared" si="26"/>
        <v>716737.5</v>
      </c>
    </row>
    <row r="293" spans="2:11" ht="12.75">
      <c r="B293" s="822"/>
      <c r="C293" s="21" t="s">
        <v>1879</v>
      </c>
      <c r="D293" s="318">
        <v>173</v>
      </c>
      <c r="E293" s="318"/>
      <c r="F293" s="319">
        <v>690000</v>
      </c>
      <c r="G293" s="286">
        <f t="shared" si="27"/>
        <v>716737.5</v>
      </c>
      <c r="H293" s="819">
        <v>716738.5</v>
      </c>
      <c r="I293" s="255"/>
      <c r="J293" s="44">
        <f t="shared" si="25"/>
        <v>26737.5</v>
      </c>
      <c r="K293" s="44">
        <f t="shared" si="26"/>
        <v>654412.5</v>
      </c>
    </row>
    <row r="294" spans="2:11" ht="25.5">
      <c r="B294" s="821"/>
      <c r="C294" s="119" t="s">
        <v>1880</v>
      </c>
      <c r="D294" s="318">
        <v>180</v>
      </c>
      <c r="E294" s="318"/>
      <c r="F294" s="319">
        <v>630000</v>
      </c>
      <c r="G294" s="282">
        <f t="shared" si="27"/>
        <v>654412.5</v>
      </c>
      <c r="H294" s="827">
        <v>654438.5</v>
      </c>
      <c r="I294" s="255"/>
      <c r="J294" s="44">
        <f t="shared" si="25"/>
        <v>24412.5</v>
      </c>
      <c r="K294" s="44">
        <f t="shared" si="26"/>
        <v>545343.75</v>
      </c>
    </row>
    <row r="295" spans="2:11" ht="12.75">
      <c r="B295" s="886"/>
      <c r="C295" s="887" t="s">
        <v>1881</v>
      </c>
      <c r="D295" s="842">
        <v>150</v>
      </c>
      <c r="E295" s="842"/>
      <c r="F295" s="843">
        <v>525000</v>
      </c>
      <c r="G295" s="844">
        <f t="shared" si="27"/>
        <v>545343.75</v>
      </c>
      <c r="H295" s="845">
        <v>545348.75</v>
      </c>
      <c r="I295" s="255"/>
      <c r="J295" s="44">
        <f t="shared" si="25"/>
        <v>20343.75</v>
      </c>
      <c r="K295" s="44">
        <f>F297*(1+$J$8)</f>
        <v>1733258.25</v>
      </c>
    </row>
    <row r="296" spans="2:9" ht="30.75" customHeight="1">
      <c r="B296" s="885" t="s">
        <v>30</v>
      </c>
      <c r="C296" s="427" t="s">
        <v>620</v>
      </c>
      <c r="D296" s="318"/>
      <c r="E296" s="318"/>
      <c r="F296" s="319"/>
      <c r="G296" s="282"/>
      <c r="H296" s="827"/>
      <c r="I296" s="255"/>
    </row>
    <row r="297" spans="2:11" ht="18" customHeight="1">
      <c r="B297" s="822"/>
      <c r="C297" s="870" t="s">
        <v>621</v>
      </c>
      <c r="D297" s="284">
        <v>618</v>
      </c>
      <c r="E297" s="284"/>
      <c r="F297" s="291">
        <v>1668600</v>
      </c>
      <c r="G297" s="286">
        <f aca="true" t="shared" si="28" ref="G297:G304">F297+J297</f>
        <v>1733258.25</v>
      </c>
      <c r="H297" s="819">
        <v>1733259.25</v>
      </c>
      <c r="I297" s="255"/>
      <c r="J297" s="44">
        <f t="shared" si="25"/>
        <v>64658.25</v>
      </c>
      <c r="K297" s="44">
        <f t="shared" si="26"/>
        <v>1865075.625</v>
      </c>
    </row>
    <row r="298" spans="2:11" ht="18" customHeight="1">
      <c r="B298" s="857"/>
      <c r="C298" s="883" t="s">
        <v>622</v>
      </c>
      <c r="D298" s="842">
        <v>665</v>
      </c>
      <c r="E298" s="842"/>
      <c r="F298" s="869">
        <v>1795500</v>
      </c>
      <c r="G298" s="844">
        <f t="shared" si="28"/>
        <v>1865075.625</v>
      </c>
      <c r="H298" s="845">
        <v>1865078.625</v>
      </c>
      <c r="I298" s="255"/>
      <c r="J298" s="44">
        <f t="shared" si="25"/>
        <v>69575.625</v>
      </c>
      <c r="K298" s="44">
        <f t="shared" si="26"/>
        <v>2359001.25</v>
      </c>
    </row>
    <row r="299" spans="2:11" ht="18" customHeight="1">
      <c r="B299" s="293"/>
      <c r="C299" s="871" t="s">
        <v>623</v>
      </c>
      <c r="D299" s="318">
        <v>757</v>
      </c>
      <c r="E299" s="318"/>
      <c r="F299" s="428">
        <v>2271000</v>
      </c>
      <c r="G299" s="282">
        <f t="shared" si="28"/>
        <v>2359001.25</v>
      </c>
      <c r="H299" s="283">
        <v>2359039.25</v>
      </c>
      <c r="I299" s="255"/>
      <c r="J299" s="44">
        <f t="shared" si="25"/>
        <v>88001.25</v>
      </c>
      <c r="K299" s="44">
        <f t="shared" si="26"/>
        <v>461205</v>
      </c>
    </row>
    <row r="300" spans="2:11" ht="18" customHeight="1">
      <c r="B300" s="293"/>
      <c r="C300" s="870" t="s">
        <v>624</v>
      </c>
      <c r="D300" s="284">
        <v>555</v>
      </c>
      <c r="E300" s="284"/>
      <c r="F300" s="291">
        <v>444000</v>
      </c>
      <c r="G300" s="286">
        <f t="shared" si="28"/>
        <v>461205</v>
      </c>
      <c r="H300" s="83">
        <v>461199</v>
      </c>
      <c r="I300" s="255"/>
      <c r="J300" s="44">
        <f t="shared" si="25"/>
        <v>17205</v>
      </c>
      <c r="K300" s="44">
        <f t="shared" si="26"/>
        <v>1907145</v>
      </c>
    </row>
    <row r="301" spans="2:11" ht="18" customHeight="1">
      <c r="B301" s="293"/>
      <c r="C301" s="870" t="s">
        <v>625</v>
      </c>
      <c r="D301" s="284">
        <v>612</v>
      </c>
      <c r="E301" s="284"/>
      <c r="F301" s="291">
        <v>1836000</v>
      </c>
      <c r="G301" s="286">
        <f t="shared" si="28"/>
        <v>1907145</v>
      </c>
      <c r="H301" s="83">
        <v>1907149</v>
      </c>
      <c r="I301" s="255"/>
      <c r="J301" s="44">
        <f t="shared" si="25"/>
        <v>71145</v>
      </c>
      <c r="K301" s="44">
        <f t="shared" si="26"/>
        <v>564664.5</v>
      </c>
    </row>
    <row r="302" spans="2:11" ht="18" customHeight="1">
      <c r="B302" s="293"/>
      <c r="C302" s="870" t="s">
        <v>626</v>
      </c>
      <c r="D302" s="284">
        <v>604</v>
      </c>
      <c r="E302" s="284"/>
      <c r="F302" s="291">
        <v>543600</v>
      </c>
      <c r="G302" s="286">
        <f t="shared" si="28"/>
        <v>564664.5</v>
      </c>
      <c r="H302" s="83">
        <v>564668.5</v>
      </c>
      <c r="I302" s="255"/>
      <c r="J302" s="44">
        <f t="shared" si="25"/>
        <v>21064.5</v>
      </c>
      <c r="K302" s="44">
        <f t="shared" si="26"/>
        <v>1932075</v>
      </c>
    </row>
    <row r="303" spans="2:11" ht="18" customHeight="1">
      <c r="B303" s="293"/>
      <c r="C303" s="870" t="s">
        <v>627</v>
      </c>
      <c r="D303" s="284">
        <v>620</v>
      </c>
      <c r="E303" s="284"/>
      <c r="F303" s="291">
        <v>1860000</v>
      </c>
      <c r="G303" s="286">
        <f t="shared" si="28"/>
        <v>1932075</v>
      </c>
      <c r="H303" s="83">
        <v>1932079</v>
      </c>
      <c r="I303" s="255"/>
      <c r="J303" s="44">
        <f t="shared" si="25"/>
        <v>72075</v>
      </c>
      <c r="K303" s="44">
        <f t="shared" si="26"/>
        <v>1869750</v>
      </c>
    </row>
    <row r="304" spans="2:11" ht="18" customHeight="1">
      <c r="B304" s="293"/>
      <c r="C304" s="870" t="s">
        <v>628</v>
      </c>
      <c r="D304" s="284">
        <v>600</v>
      </c>
      <c r="E304" s="284"/>
      <c r="F304" s="291">
        <v>1800000</v>
      </c>
      <c r="G304" s="286">
        <f t="shared" si="28"/>
        <v>1869750</v>
      </c>
      <c r="H304" s="83">
        <v>1869749</v>
      </c>
      <c r="I304" s="255"/>
      <c r="J304" s="44">
        <f t="shared" si="25"/>
        <v>69750</v>
      </c>
      <c r="K304" s="44">
        <f t="shared" si="26"/>
        <v>0</v>
      </c>
    </row>
    <row r="305" spans="2:10" ht="12.75">
      <c r="B305" s="293"/>
      <c r="C305" s="400" t="s">
        <v>1882</v>
      </c>
      <c r="D305" s="284"/>
      <c r="E305" s="284"/>
      <c r="F305" s="285"/>
      <c r="G305" s="286"/>
      <c r="H305" s="83"/>
      <c r="I305" s="255"/>
      <c r="J305" s="44">
        <f t="shared" si="25"/>
        <v>0</v>
      </c>
    </row>
    <row r="306" spans="2:9" ht="12.75">
      <c r="B306" s="293"/>
      <c r="C306" s="110" t="s">
        <v>1883</v>
      </c>
      <c r="D306" s="394">
        <v>361</v>
      </c>
      <c r="E306" s="394"/>
      <c r="F306" s="337">
        <v>2888000</v>
      </c>
      <c r="G306" s="219"/>
      <c r="H306" s="171">
        <v>2999939</v>
      </c>
      <c r="I306" s="255"/>
    </row>
    <row r="307" spans="2:9" ht="12.75">
      <c r="B307" s="293"/>
      <c r="C307" s="110" t="s">
        <v>1884</v>
      </c>
      <c r="D307" s="394">
        <v>453</v>
      </c>
      <c r="E307" s="394"/>
      <c r="F307" s="337">
        <v>3624000</v>
      </c>
      <c r="G307" s="219"/>
      <c r="H307" s="171">
        <v>3764439</v>
      </c>
      <c r="I307" s="255"/>
    </row>
    <row r="308" spans="2:11" ht="12.75">
      <c r="B308" s="293"/>
      <c r="C308" s="110" t="s">
        <v>1885</v>
      </c>
      <c r="D308" s="394">
        <v>374</v>
      </c>
      <c r="E308" s="394"/>
      <c r="F308" s="337">
        <v>2992000</v>
      </c>
      <c r="G308" s="219"/>
      <c r="H308" s="171">
        <v>3107949</v>
      </c>
      <c r="I308" s="255"/>
      <c r="K308" s="44">
        <f aca="true" t="shared" si="29" ref="K308:K323">F309*(1+$J$8)</f>
        <v>959805</v>
      </c>
    </row>
    <row r="309" spans="2:11" ht="25.5">
      <c r="B309" s="293"/>
      <c r="C309" s="21" t="s">
        <v>1886</v>
      </c>
      <c r="D309" s="284">
        <v>770</v>
      </c>
      <c r="E309" s="284"/>
      <c r="F309" s="291">
        <v>924000</v>
      </c>
      <c r="G309" s="286">
        <f>F309+J309</f>
        <v>959805</v>
      </c>
      <c r="H309" s="83">
        <v>959839</v>
      </c>
      <c r="I309" s="255"/>
      <c r="J309" s="44">
        <f aca="true" t="shared" si="30" ref="J309:J324">F309*$J$8</f>
        <v>35805</v>
      </c>
      <c r="K309" s="44">
        <f t="shared" si="29"/>
        <v>6176407.5</v>
      </c>
    </row>
    <row r="310" spans="2:11" ht="25.5">
      <c r="B310" s="293"/>
      <c r="C310" s="21" t="s">
        <v>1887</v>
      </c>
      <c r="D310" s="284">
        <v>19820</v>
      </c>
      <c r="E310" s="284"/>
      <c r="F310" s="291">
        <v>5946000</v>
      </c>
      <c r="G310" s="286">
        <f>F310+J310</f>
        <v>6176407.5</v>
      </c>
      <c r="H310" s="83">
        <v>6176438.5</v>
      </c>
      <c r="I310" s="255"/>
      <c r="J310" s="44">
        <f t="shared" si="30"/>
        <v>230407.5</v>
      </c>
      <c r="K310" s="44">
        <f t="shared" si="29"/>
        <v>0</v>
      </c>
    </row>
    <row r="311" spans="2:11" ht="12.75" customHeight="1">
      <c r="B311" s="293"/>
      <c r="C311" s="427" t="s">
        <v>1888</v>
      </c>
      <c r="D311" s="318"/>
      <c r="E311" s="318"/>
      <c r="F311" s="319"/>
      <c r="G311" s="282"/>
      <c r="H311" s="283"/>
      <c r="I311" s="255"/>
      <c r="J311" s="44">
        <f t="shared" si="30"/>
        <v>0</v>
      </c>
      <c r="K311" s="44">
        <f t="shared" si="29"/>
        <v>535995</v>
      </c>
    </row>
    <row r="312" spans="2:11" ht="12.75" customHeight="1">
      <c r="B312" s="293"/>
      <c r="C312" s="119" t="s">
        <v>1889</v>
      </c>
      <c r="D312" s="318">
        <v>120</v>
      </c>
      <c r="E312" s="318"/>
      <c r="F312" s="428">
        <v>516000</v>
      </c>
      <c r="G312" s="286">
        <f aca="true" t="shared" si="31" ref="G312:G324">F312+J312</f>
        <v>535995</v>
      </c>
      <c r="H312" s="83">
        <v>535999</v>
      </c>
      <c r="I312" s="255"/>
      <c r="J312" s="44">
        <f t="shared" si="30"/>
        <v>19995</v>
      </c>
      <c r="K312" s="44">
        <f t="shared" si="29"/>
        <v>1383615</v>
      </c>
    </row>
    <row r="313" spans="1:11" ht="12.75" customHeight="1">
      <c r="A313" s="429"/>
      <c r="B313" s="293"/>
      <c r="C313" s="119" t="s">
        <v>1890</v>
      </c>
      <c r="D313" s="318">
        <v>296</v>
      </c>
      <c r="E313" s="318"/>
      <c r="F313" s="428">
        <v>1332000</v>
      </c>
      <c r="G313" s="286">
        <f t="shared" si="31"/>
        <v>1383615</v>
      </c>
      <c r="H313" s="83">
        <v>1383639</v>
      </c>
      <c r="I313" s="255"/>
      <c r="J313" s="44">
        <f t="shared" si="30"/>
        <v>51615</v>
      </c>
      <c r="K313" s="44">
        <f t="shared" si="29"/>
        <v>669993.75</v>
      </c>
    </row>
    <row r="314" spans="1:11" ht="12.75" customHeight="1">
      <c r="A314" s="429"/>
      <c r="B314" s="293"/>
      <c r="C314" s="119" t="s">
        <v>1891</v>
      </c>
      <c r="D314" s="318">
        <v>150</v>
      </c>
      <c r="E314" s="318"/>
      <c r="F314" s="428">
        <v>645000</v>
      </c>
      <c r="G314" s="286">
        <f t="shared" si="31"/>
        <v>669993.75</v>
      </c>
      <c r="H314" s="83">
        <v>669998.75</v>
      </c>
      <c r="I314" s="255"/>
      <c r="J314" s="44">
        <f t="shared" si="30"/>
        <v>24993.75</v>
      </c>
      <c r="K314" s="44">
        <f t="shared" si="29"/>
        <v>980580.0000000001</v>
      </c>
    </row>
    <row r="315" spans="2:11" ht="15" customHeight="1">
      <c r="B315" s="293"/>
      <c r="C315" s="119" t="s">
        <v>1892</v>
      </c>
      <c r="D315" s="318">
        <v>236</v>
      </c>
      <c r="E315" s="318"/>
      <c r="F315" s="428">
        <v>944000</v>
      </c>
      <c r="G315" s="286">
        <f t="shared" si="31"/>
        <v>980580</v>
      </c>
      <c r="H315" s="83">
        <v>980589</v>
      </c>
      <c r="I315" s="255"/>
      <c r="J315" s="44">
        <f t="shared" si="30"/>
        <v>36580</v>
      </c>
      <c r="K315" s="44">
        <f t="shared" si="29"/>
        <v>926565</v>
      </c>
    </row>
    <row r="316" spans="2:11" ht="12.75">
      <c r="B316" s="293"/>
      <c r="C316" s="119" t="s">
        <v>1893</v>
      </c>
      <c r="D316" s="318">
        <v>223</v>
      </c>
      <c r="E316" s="318"/>
      <c r="F316" s="428">
        <v>892000</v>
      </c>
      <c r="G316" s="286">
        <f t="shared" si="31"/>
        <v>926565</v>
      </c>
      <c r="H316" s="83">
        <v>926569</v>
      </c>
      <c r="I316" s="255"/>
      <c r="J316" s="44">
        <f t="shared" si="30"/>
        <v>34565</v>
      </c>
      <c r="K316" s="44">
        <f t="shared" si="29"/>
        <v>835155</v>
      </c>
    </row>
    <row r="317" spans="2:11" ht="12.75">
      <c r="B317" s="293"/>
      <c r="C317" s="119" t="s">
        <v>1894</v>
      </c>
      <c r="D317" s="318">
        <v>201</v>
      </c>
      <c r="E317" s="318"/>
      <c r="F317" s="428">
        <v>804000</v>
      </c>
      <c r="G317" s="286">
        <f t="shared" si="31"/>
        <v>835155</v>
      </c>
      <c r="H317" s="83">
        <v>835159</v>
      </c>
      <c r="I317" s="255"/>
      <c r="J317" s="44">
        <f t="shared" si="30"/>
        <v>31155</v>
      </c>
      <c r="K317" s="44">
        <f t="shared" si="29"/>
        <v>718815</v>
      </c>
    </row>
    <row r="318" spans="2:11" ht="12.75">
      <c r="B318" s="293"/>
      <c r="C318" s="119" t="s">
        <v>1895</v>
      </c>
      <c r="D318" s="318">
        <v>173</v>
      </c>
      <c r="E318" s="318"/>
      <c r="F318" s="428">
        <v>692000</v>
      </c>
      <c r="G318" s="286">
        <f t="shared" si="31"/>
        <v>718815</v>
      </c>
      <c r="H318" s="83">
        <v>718839</v>
      </c>
      <c r="I318" s="255"/>
      <c r="J318" s="44">
        <f t="shared" si="30"/>
        <v>26815</v>
      </c>
      <c r="K318" s="44">
        <f t="shared" si="29"/>
        <v>501924.00000000006</v>
      </c>
    </row>
    <row r="319" spans="2:11" ht="15" customHeight="1">
      <c r="B319" s="293"/>
      <c r="C319" s="119" t="s">
        <v>1896</v>
      </c>
      <c r="D319" s="318">
        <v>120.8</v>
      </c>
      <c r="E319" s="318"/>
      <c r="F319" s="428">
        <v>483200</v>
      </c>
      <c r="G319" s="286">
        <f t="shared" si="31"/>
        <v>501924</v>
      </c>
      <c r="H319" s="83">
        <v>501939</v>
      </c>
      <c r="I319" s="255"/>
      <c r="J319" s="44">
        <f t="shared" si="30"/>
        <v>18724</v>
      </c>
      <c r="K319" s="44">
        <f t="shared" si="29"/>
        <v>501924.00000000006</v>
      </c>
    </row>
    <row r="320" spans="2:11" ht="15" customHeight="1">
      <c r="B320" s="293"/>
      <c r="C320" s="119" t="s">
        <v>1897</v>
      </c>
      <c r="D320" s="318">
        <v>120.8</v>
      </c>
      <c r="E320" s="318"/>
      <c r="F320" s="428">
        <v>483200</v>
      </c>
      <c r="G320" s="286">
        <f t="shared" si="31"/>
        <v>501924</v>
      </c>
      <c r="H320" s="83">
        <v>501939</v>
      </c>
      <c r="I320" s="255"/>
      <c r="J320" s="44">
        <f t="shared" si="30"/>
        <v>18724</v>
      </c>
      <c r="K320" s="44">
        <f t="shared" si="29"/>
        <v>785295</v>
      </c>
    </row>
    <row r="321" spans="2:11" ht="15" customHeight="1">
      <c r="B321" s="293"/>
      <c r="C321" s="119" t="s">
        <v>1898</v>
      </c>
      <c r="D321" s="318">
        <v>189</v>
      </c>
      <c r="E321" s="318"/>
      <c r="F321" s="428">
        <v>756000</v>
      </c>
      <c r="G321" s="286">
        <f t="shared" si="31"/>
        <v>785295</v>
      </c>
      <c r="H321" s="83">
        <v>785299</v>
      </c>
      <c r="I321" s="255"/>
      <c r="J321" s="44">
        <f t="shared" si="30"/>
        <v>29295</v>
      </c>
      <c r="K321" s="44">
        <f t="shared" si="29"/>
        <v>1030440.0000000001</v>
      </c>
    </row>
    <row r="322" spans="2:11" ht="12.75">
      <c r="B322" s="293"/>
      <c r="C322" s="119" t="s">
        <v>1899</v>
      </c>
      <c r="D322" s="318">
        <v>248</v>
      </c>
      <c r="E322" s="318"/>
      <c r="F322" s="428">
        <v>992000</v>
      </c>
      <c r="G322" s="286">
        <f t="shared" si="31"/>
        <v>1030440</v>
      </c>
      <c r="H322" s="83">
        <v>1030449</v>
      </c>
      <c r="I322" s="255"/>
      <c r="J322" s="44">
        <f t="shared" si="30"/>
        <v>38440</v>
      </c>
      <c r="K322" s="44">
        <f t="shared" si="29"/>
        <v>1191965.625</v>
      </c>
    </row>
    <row r="323" spans="2:11" ht="15" customHeight="1">
      <c r="B323" s="293"/>
      <c r="C323" s="293" t="s">
        <v>1900</v>
      </c>
      <c r="D323" s="318">
        <v>255</v>
      </c>
      <c r="E323" s="318"/>
      <c r="F323" s="428">
        <v>1147500</v>
      </c>
      <c r="G323" s="286">
        <f t="shared" si="31"/>
        <v>1191965.625</v>
      </c>
      <c r="H323" s="83">
        <v>1191968.625</v>
      </c>
      <c r="I323" s="255"/>
      <c r="J323" s="44">
        <f t="shared" si="30"/>
        <v>44465.625</v>
      </c>
      <c r="K323" s="44">
        <f t="shared" si="29"/>
        <v>498600.00000000006</v>
      </c>
    </row>
    <row r="324" spans="2:11" ht="12.75">
      <c r="B324" s="177"/>
      <c r="C324" s="21" t="s">
        <v>1901</v>
      </c>
      <c r="D324" s="317">
        <v>120</v>
      </c>
      <c r="E324" s="318"/>
      <c r="F324" s="428">
        <v>480000</v>
      </c>
      <c r="G324" s="286">
        <f t="shared" si="31"/>
        <v>498600</v>
      </c>
      <c r="H324" s="83">
        <v>498639</v>
      </c>
      <c r="I324" s="255"/>
      <c r="J324" s="44">
        <f t="shared" si="30"/>
        <v>18600</v>
      </c>
      <c r="K324" s="44">
        <f>F328*(1+$J$8)</f>
        <v>12910416</v>
      </c>
    </row>
    <row r="325" spans="2:8" ht="12.75">
      <c r="B325" s="857"/>
      <c r="C325" s="430" t="s">
        <v>1902</v>
      </c>
      <c r="G325" s="358"/>
      <c r="H325" s="128"/>
    </row>
    <row r="326" spans="2:8" ht="12.75">
      <c r="B326" s="857"/>
      <c r="C326" s="110" t="s">
        <v>1903</v>
      </c>
      <c r="D326" s="431">
        <v>274</v>
      </c>
      <c r="E326" s="294"/>
      <c r="F326" s="432">
        <v>548000</v>
      </c>
      <c r="G326" s="295"/>
      <c r="H326" s="295">
        <v>569239</v>
      </c>
    </row>
    <row r="327" spans="2:8" ht="12.75">
      <c r="B327" s="879"/>
      <c r="C327" s="110" t="s">
        <v>1904</v>
      </c>
      <c r="D327" s="431">
        <v>278</v>
      </c>
      <c r="E327" s="294"/>
      <c r="F327" s="432">
        <v>556000</v>
      </c>
      <c r="G327" s="295"/>
      <c r="H327" s="295">
        <v>577549</v>
      </c>
    </row>
    <row r="328" spans="2:11" ht="25.5">
      <c r="B328" s="304" t="s">
        <v>49</v>
      </c>
      <c r="C328" s="21" t="s">
        <v>1905</v>
      </c>
      <c r="D328" s="316">
        <v>3884</v>
      </c>
      <c r="E328" s="284"/>
      <c r="F328" s="285">
        <v>12428800</v>
      </c>
      <c r="G328" s="286">
        <f>F328+J328</f>
        <v>12910416</v>
      </c>
      <c r="H328" s="83">
        <v>12910399</v>
      </c>
      <c r="I328" s="255"/>
      <c r="J328" s="44">
        <f>F328*$J$8</f>
        <v>481616</v>
      </c>
      <c r="K328" s="44">
        <f>F329*(1+$J$8)</f>
        <v>11298276</v>
      </c>
    </row>
    <row r="329" spans="2:11" ht="25.5">
      <c r="B329" s="293"/>
      <c r="C329" s="401" t="s">
        <v>1906</v>
      </c>
      <c r="D329" s="284">
        <v>3399</v>
      </c>
      <c r="E329" s="284"/>
      <c r="F329" s="285">
        <v>10876800</v>
      </c>
      <c r="G329" s="286">
        <f>F329+J329</f>
        <v>11298276</v>
      </c>
      <c r="H329" s="83">
        <v>11298279</v>
      </c>
      <c r="I329" s="255"/>
      <c r="J329" s="44">
        <f>F329*$J$8</f>
        <v>421476</v>
      </c>
      <c r="K329" s="44">
        <f>F330*(1+$J$8)</f>
        <v>358368.75</v>
      </c>
    </row>
    <row r="330" spans="2:10" ht="25.5">
      <c r="B330" s="293"/>
      <c r="C330" s="433" t="s">
        <v>1907</v>
      </c>
      <c r="D330" s="434">
        <v>575</v>
      </c>
      <c r="E330" s="315"/>
      <c r="F330" s="409">
        <v>345000</v>
      </c>
      <c r="G330" s="323">
        <f>F330+J330</f>
        <v>358368.75</v>
      </c>
      <c r="H330" s="410">
        <v>358368.75</v>
      </c>
      <c r="I330" s="255"/>
      <c r="J330" s="44">
        <f>F330*$J$8</f>
        <v>13368.75</v>
      </c>
    </row>
    <row r="331" spans="2:11" ht="12.75">
      <c r="B331" s="119"/>
      <c r="C331" s="78" t="s">
        <v>1908</v>
      </c>
      <c r="D331" s="314">
        <v>7799</v>
      </c>
      <c r="E331" s="284"/>
      <c r="F331" s="85">
        <v>5487900</v>
      </c>
      <c r="G331" s="286">
        <v>5701000</v>
      </c>
      <c r="H331" s="83">
        <v>5700999</v>
      </c>
      <c r="I331" s="255"/>
      <c r="K331" s="44">
        <f>F332*(1+$J$8)</f>
        <v>8940161.842500001</v>
      </c>
    </row>
    <row r="332" spans="2:11" ht="12.75">
      <c r="B332" s="21" t="s">
        <v>58</v>
      </c>
      <c r="C332" s="401" t="s">
        <v>1909</v>
      </c>
      <c r="D332" s="317">
        <v>39662</v>
      </c>
      <c r="E332" s="318"/>
      <c r="F332" s="319">
        <v>8606654</v>
      </c>
      <c r="G332" s="282">
        <f>F332+J332</f>
        <v>8940161.8425</v>
      </c>
      <c r="H332" s="283">
        <v>8940168.8425</v>
      </c>
      <c r="I332" s="255"/>
      <c r="J332" s="44">
        <f>F332*$J$8</f>
        <v>333507.84249999997</v>
      </c>
      <c r="K332" s="44">
        <f>F333*(1+$J$8)</f>
        <v>3947250.0000000005</v>
      </c>
    </row>
    <row r="333" spans="2:11" ht="25.5">
      <c r="B333" s="293" t="s">
        <v>93</v>
      </c>
      <c r="C333" s="193" t="s">
        <v>1910</v>
      </c>
      <c r="D333" s="154">
        <v>1715</v>
      </c>
      <c r="E333" s="305"/>
      <c r="F333" s="291">
        <v>3800000</v>
      </c>
      <c r="G333" s="286">
        <f>F333+J333</f>
        <v>3947250</v>
      </c>
      <c r="H333" s="83">
        <v>3947259</v>
      </c>
      <c r="I333" s="255"/>
      <c r="J333" s="44">
        <f>F333*$J$8</f>
        <v>147250</v>
      </c>
      <c r="K333" s="44">
        <f>F334*(1+$J$8)</f>
        <v>1072821</v>
      </c>
    </row>
    <row r="334" spans="2:10" ht="29.25" customHeight="1">
      <c r="B334" s="293"/>
      <c r="C334" s="77" t="s">
        <v>1911</v>
      </c>
      <c r="D334" s="284">
        <v>1166</v>
      </c>
      <c r="E334" s="315"/>
      <c r="F334" s="350">
        <v>1032800</v>
      </c>
      <c r="G334" s="323">
        <f>F334+J334</f>
        <v>1072821</v>
      </c>
      <c r="H334" s="410">
        <v>1072839</v>
      </c>
      <c r="I334" s="255"/>
      <c r="J334" s="44">
        <f>F334*$J$8</f>
        <v>40021</v>
      </c>
    </row>
    <row r="335" spans="2:11" ht="12.75">
      <c r="B335" s="100"/>
      <c r="C335" s="1126" t="s">
        <v>254</v>
      </c>
      <c r="D335" s="1261">
        <v>194</v>
      </c>
      <c r="E335" s="1175"/>
      <c r="F335" s="1131">
        <v>776000</v>
      </c>
      <c r="G335" s="1262"/>
      <c r="H335" s="1130">
        <v>806069</v>
      </c>
      <c r="K335" s="44">
        <f aca="true" t="shared" si="32" ref="K335:K341">F336*(1+$J$8)</f>
        <v>730760.625</v>
      </c>
    </row>
    <row r="336" spans="2:11" ht="25.5">
      <c r="B336" s="293"/>
      <c r="C336" s="119" t="s">
        <v>1912</v>
      </c>
      <c r="D336" s="305">
        <v>201</v>
      </c>
      <c r="E336" s="371"/>
      <c r="F336" s="306">
        <v>703500</v>
      </c>
      <c r="G336" s="282">
        <f aca="true" t="shared" si="33" ref="G336:G341">F336+J336</f>
        <v>730760.625</v>
      </c>
      <c r="H336" s="283">
        <v>730768.625</v>
      </c>
      <c r="I336" s="255"/>
      <c r="J336" s="44">
        <f aca="true" t="shared" si="34" ref="J336:J342">F336*$J$8</f>
        <v>27260.625</v>
      </c>
      <c r="K336" s="44">
        <f t="shared" si="32"/>
        <v>357304.03125</v>
      </c>
    </row>
    <row r="337" spans="2:11" ht="14.25" customHeight="1">
      <c r="B337" s="293"/>
      <c r="C337" s="21" t="s">
        <v>1913</v>
      </c>
      <c r="D337" s="284">
        <v>1099</v>
      </c>
      <c r="E337" s="284"/>
      <c r="F337" s="285">
        <v>343975</v>
      </c>
      <c r="G337" s="286">
        <f t="shared" si="33"/>
        <v>357304.03125</v>
      </c>
      <c r="H337" s="83">
        <v>357339.03125</v>
      </c>
      <c r="I337" s="255"/>
      <c r="J337" s="44">
        <f t="shared" si="34"/>
        <v>13329.03125</v>
      </c>
      <c r="K337" s="44">
        <f t="shared" si="32"/>
        <v>353175</v>
      </c>
    </row>
    <row r="338" spans="2:11" ht="25.5">
      <c r="B338" s="293"/>
      <c r="C338" s="1260" t="s">
        <v>255</v>
      </c>
      <c r="D338" s="1168">
        <v>340</v>
      </c>
      <c r="E338" s="1168"/>
      <c r="F338" s="1170">
        <v>340000</v>
      </c>
      <c r="G338" s="1165">
        <f t="shared" si="33"/>
        <v>353175</v>
      </c>
      <c r="H338" s="1174">
        <v>353179</v>
      </c>
      <c r="I338" s="255"/>
      <c r="J338" s="44">
        <f t="shared" si="34"/>
        <v>13175</v>
      </c>
      <c r="K338" s="44">
        <f t="shared" si="32"/>
        <v>251793.00000000003</v>
      </c>
    </row>
    <row r="339" spans="2:11" ht="12.75">
      <c r="B339" s="293"/>
      <c r="C339" s="88" t="s">
        <v>272</v>
      </c>
      <c r="D339" s="154">
        <v>404</v>
      </c>
      <c r="E339" s="154"/>
      <c r="F339" s="291">
        <v>242400</v>
      </c>
      <c r="G339" s="286">
        <f t="shared" si="33"/>
        <v>251793</v>
      </c>
      <c r="H339" s="83">
        <v>251799</v>
      </c>
      <c r="I339" s="255"/>
      <c r="J339" s="44">
        <f t="shared" si="34"/>
        <v>9393</v>
      </c>
      <c r="K339" s="44">
        <f t="shared" si="32"/>
        <v>4051125.0000000005</v>
      </c>
    </row>
    <row r="340" spans="2:11" ht="29.25" customHeight="1">
      <c r="B340" s="77" t="s">
        <v>273</v>
      </c>
      <c r="C340" s="21" t="s">
        <v>274</v>
      </c>
      <c r="D340" s="284">
        <v>4588</v>
      </c>
      <c r="E340" s="284"/>
      <c r="F340" s="285">
        <v>3900000</v>
      </c>
      <c r="G340" s="286">
        <f t="shared" si="33"/>
        <v>4051125</v>
      </c>
      <c r="H340" s="83">
        <v>4051139</v>
      </c>
      <c r="I340" s="255"/>
      <c r="J340" s="44">
        <f t="shared" si="34"/>
        <v>151125</v>
      </c>
      <c r="K340" s="44">
        <f t="shared" si="32"/>
        <v>4051125.0000000005</v>
      </c>
    </row>
    <row r="341" spans="2:11" ht="25.5">
      <c r="B341" s="293"/>
      <c r="C341" s="21" t="s">
        <v>275</v>
      </c>
      <c r="D341" s="284">
        <v>15316</v>
      </c>
      <c r="E341" s="284"/>
      <c r="F341" s="285">
        <v>3900000</v>
      </c>
      <c r="G341" s="286">
        <f t="shared" si="33"/>
        <v>4051125</v>
      </c>
      <c r="H341" s="83">
        <v>4051139</v>
      </c>
      <c r="I341" s="255"/>
      <c r="J341" s="44">
        <f t="shared" si="34"/>
        <v>151125</v>
      </c>
      <c r="K341" s="44">
        <f t="shared" si="32"/>
        <v>922410</v>
      </c>
    </row>
    <row r="342" spans="2:10" ht="12.75">
      <c r="B342" s="293"/>
      <c r="C342" s="21" t="s">
        <v>276</v>
      </c>
      <c r="D342" s="284">
        <v>1480</v>
      </c>
      <c r="E342" s="284"/>
      <c r="F342" s="285">
        <v>888000</v>
      </c>
      <c r="G342" s="286"/>
      <c r="H342" s="83">
        <v>922439</v>
      </c>
      <c r="I342" s="255"/>
      <c r="J342" s="44">
        <f t="shared" si="34"/>
        <v>34410</v>
      </c>
    </row>
    <row r="343" spans="2:9" ht="12.75">
      <c r="B343" s="293"/>
      <c r="C343" s="77" t="s">
        <v>277</v>
      </c>
      <c r="D343" s="315">
        <v>582</v>
      </c>
      <c r="E343" s="315"/>
      <c r="F343" s="350">
        <v>1455000</v>
      </c>
      <c r="G343" s="286">
        <v>1511400</v>
      </c>
      <c r="H343" s="83">
        <v>1511439</v>
      </c>
      <c r="I343" s="255"/>
    </row>
    <row r="344" spans="2:11" ht="12.75">
      <c r="B344" s="293"/>
      <c r="C344" s="77" t="s">
        <v>278</v>
      </c>
      <c r="D344" s="315">
        <v>415</v>
      </c>
      <c r="E344" s="315"/>
      <c r="F344" s="350">
        <v>1037500</v>
      </c>
      <c r="G344" s="286">
        <v>1077700</v>
      </c>
      <c r="H344" s="83">
        <v>1077739</v>
      </c>
      <c r="I344" s="255"/>
      <c r="K344" s="44">
        <f>F345*(1+$J$8)</f>
        <v>506390.62500000006</v>
      </c>
    </row>
    <row r="345" spans="2:11" ht="27.75" customHeight="1">
      <c r="B345" s="887" t="s">
        <v>279</v>
      </c>
      <c r="C345" s="435" t="s">
        <v>280</v>
      </c>
      <c r="D345" s="436">
        <v>975</v>
      </c>
      <c r="E345" s="436"/>
      <c r="F345" s="437">
        <v>487500</v>
      </c>
      <c r="G345" s="286">
        <f>F345+J345</f>
        <v>506390.625</v>
      </c>
      <c r="H345" s="83">
        <v>506398.625</v>
      </c>
      <c r="I345" s="255"/>
      <c r="J345" s="44">
        <f>F345*$J$8</f>
        <v>18890.625</v>
      </c>
      <c r="K345" s="44" t="str">
        <f>"#REF!#REF!*(1+[.$L$8])"</f>
        <v>#REF!#REF!*(1+[.$L$8])</v>
      </c>
    </row>
    <row r="346" spans="2:10" ht="25.5">
      <c r="B346" s="637" t="s">
        <v>629</v>
      </c>
      <c r="C346" s="77" t="s">
        <v>281</v>
      </c>
      <c r="D346" s="284">
        <v>4418</v>
      </c>
      <c r="E346" s="284"/>
      <c r="F346" s="285">
        <v>3534000</v>
      </c>
      <c r="G346" s="286">
        <f>F346+J346</f>
        <v>3670942.5</v>
      </c>
      <c r="H346" s="83">
        <v>3670948.5</v>
      </c>
      <c r="I346" s="255"/>
      <c r="J346" s="44">
        <f>F346*$J$8</f>
        <v>136942.5</v>
      </c>
    </row>
    <row r="347" spans="1:8" ht="25.5">
      <c r="A347" s="330"/>
      <c r="B347" s="177"/>
      <c r="C347" s="888" t="s">
        <v>282</v>
      </c>
      <c r="D347" s="438">
        <v>1939</v>
      </c>
      <c r="E347" s="438"/>
      <c r="F347" s="439">
        <v>3490000</v>
      </c>
      <c r="G347" s="440"/>
      <c r="H347" s="440">
        <v>3625239</v>
      </c>
    </row>
    <row r="348" spans="2:11" ht="36.75" customHeight="1">
      <c r="B348" s="293"/>
      <c r="C348" s="889" t="s">
        <v>283</v>
      </c>
      <c r="D348" s="284">
        <v>805</v>
      </c>
      <c r="E348" s="284"/>
      <c r="F348" s="285">
        <v>2012500</v>
      </c>
      <c r="G348" s="286">
        <f>F348+J348</f>
        <v>2090484.375</v>
      </c>
      <c r="H348" s="83">
        <v>2090489.375</v>
      </c>
      <c r="I348" s="255"/>
      <c r="J348" s="44">
        <f aca="true" t="shared" si="35" ref="J348:J355">F348*$J$8</f>
        <v>77984.375</v>
      </c>
      <c r="K348" s="44" t="str">
        <f>"#REF!#REF!*(1+[.$L$8])"</f>
        <v>#REF!#REF!*(1+[.$L$8])</v>
      </c>
    </row>
    <row r="349" spans="2:11" ht="25.5">
      <c r="B349" s="293"/>
      <c r="C349" s="889" t="s">
        <v>284</v>
      </c>
      <c r="D349" s="284">
        <v>200</v>
      </c>
      <c r="E349" s="284"/>
      <c r="F349" s="285">
        <v>600000</v>
      </c>
      <c r="G349" s="286">
        <v>623300</v>
      </c>
      <c r="H349" s="83">
        <v>623339</v>
      </c>
      <c r="I349" s="255"/>
      <c r="J349" s="44">
        <f t="shared" si="35"/>
        <v>23250</v>
      </c>
      <c r="K349" s="44">
        <f aca="true" t="shared" si="36" ref="K349:K354">F350*(1+$J$8)</f>
        <v>523530.00000000006</v>
      </c>
    </row>
    <row r="350" spans="2:11" ht="25.5">
      <c r="B350" s="119"/>
      <c r="C350" s="890" t="s">
        <v>285</v>
      </c>
      <c r="D350" s="315">
        <v>336</v>
      </c>
      <c r="E350" s="315"/>
      <c r="F350" s="350">
        <v>504000</v>
      </c>
      <c r="G350" s="286">
        <v>523500</v>
      </c>
      <c r="H350" s="83">
        <v>523539</v>
      </c>
      <c r="I350" s="255"/>
      <c r="J350" s="44">
        <f t="shared" si="35"/>
        <v>19530</v>
      </c>
      <c r="K350" s="44">
        <f t="shared" si="36"/>
        <v>59063325</v>
      </c>
    </row>
    <row r="351" spans="2:11" ht="25.5">
      <c r="B351" s="77" t="s">
        <v>286</v>
      </c>
      <c r="C351" s="21" t="s">
        <v>287</v>
      </c>
      <c r="D351" s="315">
        <v>168019</v>
      </c>
      <c r="E351" s="315"/>
      <c r="F351" s="350">
        <v>56860000</v>
      </c>
      <c r="G351" s="286">
        <f>F351+J351</f>
        <v>59063325</v>
      </c>
      <c r="H351" s="83">
        <v>59063339</v>
      </c>
      <c r="I351" s="255"/>
      <c r="J351" s="44">
        <f t="shared" si="35"/>
        <v>2203325</v>
      </c>
      <c r="K351" s="44">
        <f t="shared" si="36"/>
        <v>31033880.6973375</v>
      </c>
    </row>
    <row r="352" spans="2:11" ht="12.75">
      <c r="B352" s="304" t="s">
        <v>288</v>
      </c>
      <c r="C352" s="21" t="s">
        <v>289</v>
      </c>
      <c r="D352" s="284">
        <v>5000</v>
      </c>
      <c r="E352" s="284"/>
      <c r="F352" s="285">
        <v>29876178.77</v>
      </c>
      <c r="G352" s="286">
        <f>F352+J352</f>
        <v>31033880.6973375</v>
      </c>
      <c r="H352" s="83">
        <v>31033888.6973375</v>
      </c>
      <c r="I352" s="255"/>
      <c r="J352" s="44">
        <f t="shared" si="35"/>
        <v>1157701.9273375</v>
      </c>
      <c r="K352" s="44">
        <f t="shared" si="36"/>
        <v>30816596.25</v>
      </c>
    </row>
    <row r="353" spans="2:11" ht="12.75">
      <c r="B353" s="177"/>
      <c r="C353" s="21" t="s">
        <v>290</v>
      </c>
      <c r="D353" s="284">
        <v>5395</v>
      </c>
      <c r="E353" s="284"/>
      <c r="F353" s="285">
        <v>29667000</v>
      </c>
      <c r="G353" s="286">
        <f>F353+J353</f>
        <v>30816596.25</v>
      </c>
      <c r="H353" s="83">
        <v>30816599.25</v>
      </c>
      <c r="I353" s="255"/>
      <c r="J353" s="44">
        <f t="shared" si="35"/>
        <v>1149596.25</v>
      </c>
      <c r="K353" s="44">
        <f t="shared" si="36"/>
        <v>15456600</v>
      </c>
    </row>
    <row r="354" spans="2:11" ht="23.25" customHeight="1">
      <c r="B354" s="177"/>
      <c r="C354" s="21" t="s">
        <v>290</v>
      </c>
      <c r="D354" s="284">
        <v>3621</v>
      </c>
      <c r="E354" s="284"/>
      <c r="F354" s="285">
        <v>14880000</v>
      </c>
      <c r="G354" s="286">
        <f>F354+J354</f>
        <v>15456600</v>
      </c>
      <c r="H354" s="83">
        <v>15456599</v>
      </c>
      <c r="I354" s="255"/>
      <c r="J354" s="44">
        <f t="shared" si="35"/>
        <v>576600</v>
      </c>
      <c r="K354" s="44">
        <f t="shared" si="36"/>
        <v>8310000.000000001</v>
      </c>
    </row>
    <row r="355" spans="2:10" ht="12.75">
      <c r="B355" s="177"/>
      <c r="C355" s="21" t="s">
        <v>289</v>
      </c>
      <c r="D355" s="284">
        <v>2000</v>
      </c>
      <c r="E355" s="284"/>
      <c r="F355" s="285">
        <v>8000000</v>
      </c>
      <c r="G355" s="286">
        <f>F355+J355</f>
        <v>8310000</v>
      </c>
      <c r="H355" s="83">
        <v>8309999</v>
      </c>
      <c r="I355" s="255"/>
      <c r="J355" s="44">
        <f t="shared" si="35"/>
        <v>310000</v>
      </c>
    </row>
    <row r="356" spans="2:9" ht="12.75">
      <c r="B356" s="177"/>
      <c r="C356" s="400" t="s">
        <v>630</v>
      </c>
      <c r="D356" s="284"/>
      <c r="E356" s="284"/>
      <c r="F356" s="285"/>
      <c r="G356" s="286"/>
      <c r="H356" s="83"/>
      <c r="I356" s="255"/>
    </row>
    <row r="357" spans="2:9" ht="26.25" customHeight="1">
      <c r="B357" s="177"/>
      <c r="C357" s="870" t="s">
        <v>631</v>
      </c>
      <c r="D357" s="284">
        <v>512</v>
      </c>
      <c r="E357" s="284"/>
      <c r="F357" s="285">
        <v>2304000</v>
      </c>
      <c r="G357" s="286">
        <v>3020288</v>
      </c>
      <c r="H357" s="83">
        <v>3020289</v>
      </c>
      <c r="I357" s="255"/>
    </row>
    <row r="358" spans="2:9" ht="26.25" customHeight="1">
      <c r="B358" s="177"/>
      <c r="C358" s="870" t="s">
        <v>632</v>
      </c>
      <c r="D358" s="284">
        <v>270</v>
      </c>
      <c r="E358" s="284"/>
      <c r="F358" s="285">
        <v>1350000</v>
      </c>
      <c r="G358" s="286">
        <v>1619730</v>
      </c>
      <c r="H358" s="83">
        <v>1619739</v>
      </c>
      <c r="I358" s="255"/>
    </row>
    <row r="359" spans="2:9" ht="26.25" customHeight="1">
      <c r="B359" s="177"/>
      <c r="C359" s="870" t="s">
        <v>633</v>
      </c>
      <c r="D359" s="284">
        <v>286</v>
      </c>
      <c r="E359" s="284"/>
      <c r="F359" s="285">
        <v>1487200</v>
      </c>
      <c r="G359" s="286">
        <v>1830114</v>
      </c>
      <c r="H359" s="83">
        <v>1830139</v>
      </c>
      <c r="I359" s="255"/>
    </row>
    <row r="360" spans="2:9" ht="26.25" customHeight="1">
      <c r="B360" s="177"/>
      <c r="C360" s="870" t="s">
        <v>634</v>
      </c>
      <c r="D360" s="284">
        <v>270</v>
      </c>
      <c r="E360" s="284"/>
      <c r="F360" s="285">
        <v>1350000</v>
      </c>
      <c r="G360" s="286">
        <v>1619730</v>
      </c>
      <c r="H360" s="83">
        <v>1619739</v>
      </c>
      <c r="I360" s="255"/>
    </row>
    <row r="361" spans="2:17" s="43" customFormat="1" ht="26.25" customHeight="1">
      <c r="B361" s="177"/>
      <c r="C361" s="1260" t="s">
        <v>256</v>
      </c>
      <c r="D361" s="1168">
        <v>316</v>
      </c>
      <c r="E361" s="1168"/>
      <c r="F361" s="1170">
        <v>1580000</v>
      </c>
      <c r="G361" s="1165">
        <v>1895684</v>
      </c>
      <c r="H361" s="1174">
        <v>1895689</v>
      </c>
      <c r="I361" s="255"/>
      <c r="J361" s="44"/>
      <c r="K361" s="44"/>
      <c r="L361" s="255"/>
      <c r="M361" s="255"/>
      <c r="N361" s="172"/>
      <c r="O361" s="172"/>
      <c r="P361" s="172"/>
      <c r="Q361" s="172"/>
    </row>
    <row r="362" spans="2:13" s="260" customFormat="1" ht="26.25" customHeight="1">
      <c r="B362" s="177"/>
      <c r="C362" s="870" t="s">
        <v>635</v>
      </c>
      <c r="D362" s="284">
        <v>305</v>
      </c>
      <c r="E362" s="284"/>
      <c r="F362" s="285">
        <v>1525000</v>
      </c>
      <c r="G362" s="286">
        <v>1829695</v>
      </c>
      <c r="H362" s="83">
        <v>1829699</v>
      </c>
      <c r="I362" s="255"/>
      <c r="J362" s="44"/>
      <c r="K362" s="44"/>
      <c r="L362" s="255"/>
      <c r="M362" s="255"/>
    </row>
    <row r="363" spans="2:13" s="260" customFormat="1" ht="26.25" customHeight="1">
      <c r="B363" s="293"/>
      <c r="C363" s="870" t="s">
        <v>636</v>
      </c>
      <c r="D363" s="284">
        <v>278</v>
      </c>
      <c r="E363" s="284"/>
      <c r="F363" s="285">
        <v>1390000</v>
      </c>
      <c r="G363" s="286">
        <v>1667722</v>
      </c>
      <c r="H363" s="83">
        <v>1667739</v>
      </c>
      <c r="I363" s="255"/>
      <c r="J363" s="44"/>
      <c r="K363" s="44"/>
      <c r="L363" s="255"/>
      <c r="M363" s="255"/>
    </row>
    <row r="364" spans="2:9" ht="26.25" customHeight="1">
      <c r="B364" s="892"/>
      <c r="C364" s="893" t="s">
        <v>638</v>
      </c>
      <c r="D364" s="894">
        <v>282</v>
      </c>
      <c r="E364" s="894"/>
      <c r="F364" s="895">
        <v>1410000</v>
      </c>
      <c r="G364" s="896">
        <v>1691718</v>
      </c>
      <c r="H364" s="897">
        <v>1691739</v>
      </c>
      <c r="I364" s="255"/>
    </row>
    <row r="365" spans="2:9" ht="26.25" customHeight="1">
      <c r="B365" s="898" t="s">
        <v>291</v>
      </c>
      <c r="C365" s="427" t="s">
        <v>637</v>
      </c>
      <c r="D365" s="318"/>
      <c r="E365" s="318"/>
      <c r="F365" s="348"/>
      <c r="G365" s="282"/>
      <c r="H365" s="283"/>
      <c r="I365" s="255"/>
    </row>
    <row r="366" spans="2:9" ht="26.25" customHeight="1">
      <c r="B366" s="177"/>
      <c r="C366" s="891" t="s">
        <v>639</v>
      </c>
      <c r="D366" s="305">
        <v>1036</v>
      </c>
      <c r="E366" s="154"/>
      <c r="F366" s="441">
        <v>8806000</v>
      </c>
      <c r="G366" s="154">
        <v>9147000</v>
      </c>
      <c r="H366" s="442">
        <v>9146999</v>
      </c>
      <c r="I366" s="443"/>
    </row>
    <row r="367" spans="2:17" s="43" customFormat="1" ht="26.25" customHeight="1">
      <c r="B367" s="177"/>
      <c r="C367" s="891" t="s">
        <v>640</v>
      </c>
      <c r="D367" s="305">
        <v>1026</v>
      </c>
      <c r="E367" s="154"/>
      <c r="F367" s="441">
        <v>8721000</v>
      </c>
      <c r="G367" s="154">
        <v>9059000</v>
      </c>
      <c r="H367" s="442">
        <v>9058999</v>
      </c>
      <c r="I367" s="443"/>
      <c r="J367" s="44"/>
      <c r="K367" s="44"/>
      <c r="L367" s="255"/>
      <c r="M367" s="255"/>
      <c r="N367" s="172"/>
      <c r="O367" s="172"/>
      <c r="P367" s="172"/>
      <c r="Q367" s="172"/>
    </row>
    <row r="368" spans="2:13" s="260" customFormat="1" ht="26.25" customHeight="1">
      <c r="B368" s="177"/>
      <c r="C368" s="891" t="s">
        <v>641</v>
      </c>
      <c r="D368" s="305">
        <v>1296</v>
      </c>
      <c r="E368" s="154"/>
      <c r="F368" s="441">
        <v>11016000</v>
      </c>
      <c r="G368" s="154">
        <v>11443000</v>
      </c>
      <c r="H368" s="442">
        <v>11442999</v>
      </c>
      <c r="I368" s="443"/>
      <c r="J368" s="44"/>
      <c r="K368" s="44"/>
      <c r="L368" s="255"/>
      <c r="M368" s="255"/>
    </row>
    <row r="369" spans="2:13" s="260" customFormat="1" ht="26.25" customHeight="1">
      <c r="B369" s="177"/>
      <c r="C369" s="891" t="s">
        <v>642</v>
      </c>
      <c r="D369" s="305">
        <v>687</v>
      </c>
      <c r="E369" s="154"/>
      <c r="F369" s="441">
        <v>5839500</v>
      </c>
      <c r="G369" s="154">
        <v>6065800</v>
      </c>
      <c r="H369" s="442">
        <v>6065799</v>
      </c>
      <c r="I369" s="443"/>
      <c r="J369" s="44"/>
      <c r="K369" s="44">
        <f>G370*(1+$J$8)</f>
        <v>5037937.5</v>
      </c>
      <c r="L369" s="255"/>
      <c r="M369" s="255"/>
    </row>
    <row r="370" spans="2:10" ht="26.25" customHeight="1">
      <c r="B370" s="177"/>
      <c r="C370" s="891" t="s">
        <v>643</v>
      </c>
      <c r="D370" s="305">
        <v>549</v>
      </c>
      <c r="E370" s="154"/>
      <c r="F370" s="444">
        <v>4666500</v>
      </c>
      <c r="G370" s="154">
        <v>4850000</v>
      </c>
      <c r="H370" s="442">
        <v>4849999</v>
      </c>
      <c r="I370" s="443"/>
      <c r="J370" s="44">
        <f>G370*$J$8</f>
        <v>187937.5</v>
      </c>
    </row>
    <row r="371" spans="2:11" ht="26.25" customHeight="1">
      <c r="B371" s="111"/>
      <c r="C371" s="201" t="s">
        <v>644</v>
      </c>
      <c r="D371" s="340">
        <v>779</v>
      </c>
      <c r="E371" s="340"/>
      <c r="F371" s="291">
        <v>6621500</v>
      </c>
      <c r="G371" s="342">
        <v>6878100</v>
      </c>
      <c r="H371" s="343">
        <v>6878099</v>
      </c>
      <c r="K371" s="44">
        <f>F372*(1+$J$8)</f>
        <v>2753726.25</v>
      </c>
    </row>
    <row r="372" spans="2:11" ht="26.25" customHeight="1">
      <c r="B372" s="77" t="s">
        <v>292</v>
      </c>
      <c r="C372" s="21" t="s">
        <v>293</v>
      </c>
      <c r="D372" s="284">
        <v>2651</v>
      </c>
      <c r="E372" s="284"/>
      <c r="F372" s="319">
        <v>2651000</v>
      </c>
      <c r="G372" s="286"/>
      <c r="H372" s="83">
        <v>2753739</v>
      </c>
      <c r="I372" s="443"/>
      <c r="J372" s="44">
        <f>F372*$J$8</f>
        <v>102726.25</v>
      </c>
      <c r="K372" s="44">
        <f>F373*(1+$J$8)</f>
        <v>1697836.875</v>
      </c>
    </row>
    <row r="373" spans="2:11" ht="25.5">
      <c r="B373" s="77" t="s">
        <v>294</v>
      </c>
      <c r="C373" s="21" t="s">
        <v>295</v>
      </c>
      <c r="D373" s="284">
        <v>467</v>
      </c>
      <c r="E373" s="284"/>
      <c r="F373" s="285">
        <v>1634500</v>
      </c>
      <c r="G373" s="286">
        <f>F373+J373</f>
        <v>1697836.875</v>
      </c>
      <c r="H373" s="83">
        <v>1697839</v>
      </c>
      <c r="I373" s="443"/>
      <c r="J373" s="44">
        <f>F373*$J$8</f>
        <v>63336.875</v>
      </c>
      <c r="K373" s="44">
        <f>F374*(1+$J$8)</f>
        <v>1243383.75</v>
      </c>
    </row>
    <row r="374" spans="2:13" ht="26.25" customHeight="1">
      <c r="B374" s="119"/>
      <c r="C374" s="21" t="s">
        <v>296</v>
      </c>
      <c r="D374" s="284">
        <v>342</v>
      </c>
      <c r="E374" s="284"/>
      <c r="F374" s="285">
        <v>1197000</v>
      </c>
      <c r="G374" s="286">
        <f>F374+J374</f>
        <v>1243383.75</v>
      </c>
      <c r="H374" s="83">
        <v>1243389</v>
      </c>
      <c r="I374" s="443"/>
      <c r="J374" s="44">
        <f>F374*$J$8</f>
        <v>46383.75</v>
      </c>
      <c r="M374" s="172"/>
    </row>
    <row r="375" spans="2:13" ht="26.25" customHeight="1">
      <c r="B375" s="139"/>
      <c r="C375" s="139"/>
      <c r="D375" s="362"/>
      <c r="E375" s="362"/>
      <c r="F375" s="354"/>
      <c r="G375" s="354"/>
      <c r="H375" s="355"/>
      <c r="I375" s="443"/>
      <c r="L375" s="172"/>
      <c r="M375" s="260"/>
    </row>
    <row r="376" spans="2:13" ht="26.25" customHeight="1">
      <c r="B376" s="1057" t="s">
        <v>297</v>
      </c>
      <c r="C376" s="1058"/>
      <c r="D376" s="1058"/>
      <c r="E376" s="1058"/>
      <c r="F376" s="1058"/>
      <c r="G376" s="1058"/>
      <c r="H376" s="1059"/>
      <c r="I376" s="443"/>
      <c r="K376" s="357"/>
      <c r="L376" s="260"/>
      <c r="M376" s="260"/>
    </row>
    <row r="377" spans="2:12" ht="15" customHeight="1">
      <c r="B377" s="72" t="s">
        <v>433</v>
      </c>
      <c r="C377" s="72" t="s">
        <v>700</v>
      </c>
      <c r="D377" s="356" t="s">
        <v>701</v>
      </c>
      <c r="E377" s="356" t="s">
        <v>702</v>
      </c>
      <c r="F377" s="167" t="s">
        <v>912</v>
      </c>
      <c r="G377" s="167" t="s">
        <v>913</v>
      </c>
      <c r="H377" s="1060" t="s">
        <v>914</v>
      </c>
      <c r="I377" s="279"/>
      <c r="J377" s="357"/>
      <c r="K377" s="357"/>
      <c r="L377" s="260"/>
    </row>
    <row r="378" spans="2:11" ht="25.5" customHeight="1">
      <c r="B378" s="114"/>
      <c r="C378" s="114"/>
      <c r="D378" s="356" t="s">
        <v>704</v>
      </c>
      <c r="E378" s="356" t="s">
        <v>704</v>
      </c>
      <c r="F378" s="117"/>
      <c r="G378" s="117"/>
      <c r="H378" s="1061"/>
      <c r="I378" s="279"/>
      <c r="J378" s="357"/>
      <c r="K378" s="44">
        <f>F379*(1+$J$8)</f>
        <v>2692440</v>
      </c>
    </row>
    <row r="379" spans="2:13" ht="12" customHeight="1">
      <c r="B379" s="119" t="s">
        <v>58</v>
      </c>
      <c r="C379" s="119" t="s">
        <v>298</v>
      </c>
      <c r="D379" s="318"/>
      <c r="E379" s="318">
        <v>180.54</v>
      </c>
      <c r="F379" s="282">
        <v>2592000</v>
      </c>
      <c r="G379" s="282">
        <f>F379+J379</f>
        <v>2692440</v>
      </c>
      <c r="H379" s="283">
        <v>2692449</v>
      </c>
      <c r="I379" s="443"/>
      <c r="J379" s="44">
        <f>F379*$J$8</f>
        <v>100440</v>
      </c>
      <c r="M379" s="172"/>
    </row>
    <row r="380" spans="2:13" ht="26.25" customHeight="1">
      <c r="B380" s="139"/>
      <c r="C380" s="139"/>
      <c r="D380" s="362"/>
      <c r="E380" s="362"/>
      <c r="F380" s="354"/>
      <c r="G380" s="354"/>
      <c r="H380" s="355"/>
      <c r="I380" s="443"/>
      <c r="L380" s="172"/>
      <c r="M380" s="260"/>
    </row>
    <row r="381" spans="2:13" ht="17.25" customHeight="1">
      <c r="B381" s="1057" t="s">
        <v>805</v>
      </c>
      <c r="C381" s="1058"/>
      <c r="D381" s="1058"/>
      <c r="E381" s="1058"/>
      <c r="F381" s="1058"/>
      <c r="G381" s="1058"/>
      <c r="H381" s="1059"/>
      <c r="I381" s="443"/>
      <c r="K381" s="357"/>
      <c r="L381" s="260"/>
      <c r="M381" s="260"/>
    </row>
    <row r="382" spans="2:12" ht="26.25" customHeight="1">
      <c r="B382" s="72" t="s">
        <v>433</v>
      </c>
      <c r="C382" s="72" t="s">
        <v>700</v>
      </c>
      <c r="D382" s="356" t="s">
        <v>701</v>
      </c>
      <c r="E382" s="356" t="s">
        <v>702</v>
      </c>
      <c r="F382" s="167" t="s">
        <v>912</v>
      </c>
      <c r="G382" s="167" t="s">
        <v>913</v>
      </c>
      <c r="H382" s="1060" t="s">
        <v>914</v>
      </c>
      <c r="I382" s="443"/>
      <c r="J382" s="357"/>
      <c r="K382" s="357"/>
      <c r="L382" s="260"/>
    </row>
    <row r="383" spans="2:11" ht="26.25" customHeight="1">
      <c r="B383" s="114"/>
      <c r="C383" s="114"/>
      <c r="D383" s="356" t="s">
        <v>704</v>
      </c>
      <c r="E383" s="356" t="s">
        <v>704</v>
      </c>
      <c r="F383" s="117"/>
      <c r="G383" s="117"/>
      <c r="H383" s="1061"/>
      <c r="I383" s="279"/>
      <c r="J383" s="357"/>
      <c r="K383" s="44">
        <f>F384*(1+$J$8)</f>
        <v>18645562.5</v>
      </c>
    </row>
    <row r="384" spans="2:11" ht="26.25" customHeight="1">
      <c r="B384" s="119" t="s">
        <v>299</v>
      </c>
      <c r="C384" s="216" t="s">
        <v>300</v>
      </c>
      <c r="D384" s="184">
        <v>3464</v>
      </c>
      <c r="E384" s="372">
        <v>1765</v>
      </c>
      <c r="F384" s="319">
        <v>17950000</v>
      </c>
      <c r="G384" s="282">
        <f>F384+J384</f>
        <v>18645562.5</v>
      </c>
      <c r="H384" s="283">
        <v>18645568.5</v>
      </c>
      <c r="I384" s="443"/>
      <c r="J384" s="44">
        <f>F384*$J$8</f>
        <v>695562.5</v>
      </c>
      <c r="K384" s="44">
        <f>F385*(1+$J$8)</f>
        <v>6699937.5</v>
      </c>
    </row>
    <row r="385" spans="2:11" ht="26.25" customHeight="1">
      <c r="B385" s="21" t="s">
        <v>301</v>
      </c>
      <c r="C385" s="21" t="s">
        <v>302</v>
      </c>
      <c r="D385" s="284">
        <v>952</v>
      </c>
      <c r="E385" s="284">
        <v>294</v>
      </c>
      <c r="F385" s="285">
        <v>6450000</v>
      </c>
      <c r="G385" s="286">
        <f>F385+J385</f>
        <v>6699937.5</v>
      </c>
      <c r="H385" s="83">
        <v>6699938.5</v>
      </c>
      <c r="I385" s="443"/>
      <c r="J385" s="44">
        <f>F385*$J$8</f>
        <v>249937.5</v>
      </c>
      <c r="K385" s="44">
        <f>F386*(1+$J$8)</f>
        <v>18178125</v>
      </c>
    </row>
    <row r="386" spans="2:10" ht="12.75">
      <c r="B386" s="77" t="s">
        <v>925</v>
      </c>
      <c r="C386" s="201" t="s">
        <v>303</v>
      </c>
      <c r="D386" s="284">
        <v>1649</v>
      </c>
      <c r="E386" s="284">
        <v>1122</v>
      </c>
      <c r="F386" s="285">
        <v>17500000</v>
      </c>
      <c r="G386" s="286">
        <f>F386+J386</f>
        <v>18178125</v>
      </c>
      <c r="H386" s="83">
        <v>18178139</v>
      </c>
      <c r="I386" s="443"/>
      <c r="J386" s="44">
        <f>F386*$J$8</f>
        <v>678125</v>
      </c>
    </row>
    <row r="387" spans="2:11" ht="24" customHeight="1">
      <c r="B387" s="77" t="s">
        <v>304</v>
      </c>
      <c r="C387" s="401" t="s">
        <v>305</v>
      </c>
      <c r="D387" s="318">
        <v>30795</v>
      </c>
      <c r="E387" s="318">
        <v>1231</v>
      </c>
      <c r="F387" s="319">
        <v>21201800</v>
      </c>
      <c r="G387" s="286"/>
      <c r="H387" s="83">
        <v>22023379</v>
      </c>
      <c r="I387" s="255"/>
      <c r="J387" s="44">
        <f>F387*$J$8</f>
        <v>821569.75</v>
      </c>
      <c r="K387" s="44">
        <f>F167*(1+$J$8)</f>
        <v>5134541.25</v>
      </c>
    </row>
    <row r="388" spans="2:11" ht="26.25" customHeight="1">
      <c r="B388" s="119"/>
      <c r="C388" s="77" t="s">
        <v>306</v>
      </c>
      <c r="D388" s="315">
        <v>1059</v>
      </c>
      <c r="E388" s="315">
        <v>309</v>
      </c>
      <c r="F388" s="445">
        <v>12413000</v>
      </c>
      <c r="G388" s="219">
        <v>12894003.75</v>
      </c>
      <c r="H388" s="446">
        <v>12893999</v>
      </c>
      <c r="K388" s="44">
        <f aca="true" t="shared" si="37" ref="K388:K398">F389*(1+$J$8)</f>
        <v>23417580</v>
      </c>
    </row>
    <row r="389" spans="2:13" s="260" customFormat="1" ht="26.25" customHeight="1">
      <c r="B389" s="373" t="s">
        <v>9</v>
      </c>
      <c r="C389" s="101" t="s">
        <v>307</v>
      </c>
      <c r="D389" s="305">
        <v>7089</v>
      </c>
      <c r="E389" s="305">
        <v>263</v>
      </c>
      <c r="F389" s="285">
        <v>22544000</v>
      </c>
      <c r="G389" s="286">
        <f aca="true" t="shared" si="38" ref="G389:G399">F389+J389</f>
        <v>23417580</v>
      </c>
      <c r="H389" s="83">
        <v>23417579</v>
      </c>
      <c r="I389" s="443"/>
      <c r="J389" s="44">
        <f aca="true" t="shared" si="39" ref="J389:J399">F389*$J$8</f>
        <v>873580</v>
      </c>
      <c r="K389" s="44">
        <f t="shared" si="37"/>
        <v>12153375</v>
      </c>
      <c r="L389" s="255"/>
      <c r="M389" s="255"/>
    </row>
    <row r="390" spans="2:13" s="260" customFormat="1" ht="26.25" customHeight="1">
      <c r="B390" s="373"/>
      <c r="C390" s="414" t="s">
        <v>308</v>
      </c>
      <c r="D390" s="184">
        <v>33000</v>
      </c>
      <c r="E390" s="372">
        <v>1631</v>
      </c>
      <c r="F390" s="348">
        <v>11700000</v>
      </c>
      <c r="G390" s="282">
        <f t="shared" si="38"/>
        <v>12153375</v>
      </c>
      <c r="H390" s="283">
        <v>12153379</v>
      </c>
      <c r="I390" s="443"/>
      <c r="J390" s="44">
        <f t="shared" si="39"/>
        <v>453375</v>
      </c>
      <c r="K390" s="44">
        <f t="shared" si="37"/>
        <v>6959625</v>
      </c>
      <c r="L390" s="255"/>
      <c r="M390" s="255"/>
    </row>
    <row r="391" spans="2:11" ht="26.25" customHeight="1">
      <c r="B391" s="373"/>
      <c r="C391" s="77" t="s">
        <v>309</v>
      </c>
      <c r="D391" s="315">
        <v>2503</v>
      </c>
      <c r="E391" s="315">
        <v>1200</v>
      </c>
      <c r="F391" s="350">
        <v>6700000</v>
      </c>
      <c r="G391" s="286">
        <f t="shared" si="38"/>
        <v>6959625</v>
      </c>
      <c r="H391" s="83">
        <v>6959639</v>
      </c>
      <c r="I391" s="443"/>
      <c r="J391" s="44">
        <f t="shared" si="39"/>
        <v>259625</v>
      </c>
      <c r="K391" s="44">
        <f t="shared" si="37"/>
        <v>4809412.5</v>
      </c>
    </row>
    <row r="392" spans="2:11" ht="26.25" customHeight="1">
      <c r="B392" s="373"/>
      <c r="C392" s="201" t="s">
        <v>310</v>
      </c>
      <c r="D392" s="107">
        <v>4126</v>
      </c>
      <c r="E392" s="107">
        <v>509.5</v>
      </c>
      <c r="F392" s="291">
        <v>4630000</v>
      </c>
      <c r="G392" s="286">
        <f t="shared" si="38"/>
        <v>4809412.5</v>
      </c>
      <c r="H392" s="83">
        <v>4809438.5</v>
      </c>
      <c r="I392" s="443"/>
      <c r="J392" s="44">
        <f t="shared" si="39"/>
        <v>179412.5</v>
      </c>
      <c r="K392" s="44">
        <f t="shared" si="37"/>
        <v>3240900</v>
      </c>
    </row>
    <row r="393" spans="2:11" ht="26.25" customHeight="1">
      <c r="B393" s="373"/>
      <c r="C393" s="101" t="s">
        <v>311</v>
      </c>
      <c r="D393" s="305">
        <v>1449</v>
      </c>
      <c r="E393" s="154">
        <v>167</v>
      </c>
      <c r="F393" s="409">
        <v>3120000</v>
      </c>
      <c r="G393" s="286">
        <f t="shared" si="38"/>
        <v>3240900</v>
      </c>
      <c r="H393" s="83">
        <v>3240899</v>
      </c>
      <c r="I393" s="443"/>
      <c r="J393" s="44">
        <f t="shared" si="39"/>
        <v>120900</v>
      </c>
      <c r="K393" s="44">
        <f t="shared" si="37"/>
        <v>2596875</v>
      </c>
    </row>
    <row r="394" spans="2:11" ht="26.25" customHeight="1">
      <c r="B394" s="447"/>
      <c r="C394" s="21" t="s">
        <v>312</v>
      </c>
      <c r="D394" s="284">
        <v>5000</v>
      </c>
      <c r="E394" s="284">
        <v>81.25</v>
      </c>
      <c r="F394" s="285">
        <v>2500000</v>
      </c>
      <c r="G394" s="286">
        <f t="shared" si="38"/>
        <v>2596875</v>
      </c>
      <c r="H394" s="83">
        <v>2596879</v>
      </c>
      <c r="I394" s="443"/>
      <c r="J394" s="44">
        <f t="shared" si="39"/>
        <v>96875</v>
      </c>
      <c r="K394" s="44">
        <f t="shared" si="37"/>
        <v>10305438.75</v>
      </c>
    </row>
    <row r="395" spans="2:11" ht="26.25" customHeight="1">
      <c r="B395" s="119" t="s">
        <v>313</v>
      </c>
      <c r="C395" s="389" t="s">
        <v>314</v>
      </c>
      <c r="D395" s="318">
        <v>585</v>
      </c>
      <c r="E395" s="402">
        <v>378</v>
      </c>
      <c r="F395" s="319">
        <v>9921000</v>
      </c>
      <c r="G395" s="286">
        <f t="shared" si="38"/>
        <v>10305438.75</v>
      </c>
      <c r="H395" s="283">
        <v>10305438.75</v>
      </c>
      <c r="I395" s="443"/>
      <c r="J395" s="44">
        <f t="shared" si="39"/>
        <v>384438.75</v>
      </c>
      <c r="K395" s="44">
        <f t="shared" si="37"/>
        <v>3353085</v>
      </c>
    </row>
    <row r="396" spans="2:11" ht="26.25" customHeight="1">
      <c r="B396" s="77" t="s">
        <v>93</v>
      </c>
      <c r="C396" s="21" t="s">
        <v>315</v>
      </c>
      <c r="D396" s="284">
        <v>416</v>
      </c>
      <c r="E396" s="154">
        <v>366</v>
      </c>
      <c r="F396" s="285">
        <v>3228000</v>
      </c>
      <c r="G396" s="286">
        <f t="shared" si="38"/>
        <v>3353085</v>
      </c>
      <c r="H396" s="83">
        <v>3353089</v>
      </c>
      <c r="I396" s="443"/>
      <c r="J396" s="44">
        <f t="shared" si="39"/>
        <v>125085</v>
      </c>
      <c r="K396" s="44">
        <f t="shared" si="37"/>
        <v>3502665</v>
      </c>
    </row>
    <row r="397" spans="2:11" ht="26.25" customHeight="1">
      <c r="B397" s="119"/>
      <c r="C397" s="201" t="s">
        <v>316</v>
      </c>
      <c r="D397" s="448">
        <v>25432</v>
      </c>
      <c r="E397" s="382">
        <v>784</v>
      </c>
      <c r="F397" s="312">
        <v>3372000</v>
      </c>
      <c r="G397" s="286">
        <f t="shared" si="38"/>
        <v>3502665</v>
      </c>
      <c r="H397" s="83">
        <v>3502669</v>
      </c>
      <c r="I397" s="443"/>
      <c r="J397" s="44">
        <f t="shared" si="39"/>
        <v>130665</v>
      </c>
      <c r="K397" s="44">
        <f t="shared" si="37"/>
        <v>50602706.25</v>
      </c>
    </row>
    <row r="398" spans="2:11" ht="26.25" customHeight="1">
      <c r="B398" s="77" t="s">
        <v>71</v>
      </c>
      <c r="C398" s="21" t="s">
        <v>317</v>
      </c>
      <c r="D398" s="284">
        <v>11699</v>
      </c>
      <c r="E398" s="284">
        <v>1344</v>
      </c>
      <c r="F398" s="285">
        <v>48715000</v>
      </c>
      <c r="G398" s="286">
        <f t="shared" si="38"/>
        <v>50602706.25</v>
      </c>
      <c r="H398" s="83">
        <v>50602699.25</v>
      </c>
      <c r="I398" s="443"/>
      <c r="J398" s="44">
        <f t="shared" si="39"/>
        <v>1887706.25</v>
      </c>
      <c r="K398" s="44">
        <f t="shared" si="37"/>
        <v>106881454.125</v>
      </c>
    </row>
    <row r="399" spans="2:11" ht="26.25" customHeight="1">
      <c r="B399" s="449"/>
      <c r="C399" s="21" t="s">
        <v>318</v>
      </c>
      <c r="D399" s="284">
        <v>3958</v>
      </c>
      <c r="E399" s="284">
        <v>8158</v>
      </c>
      <c r="F399" s="285">
        <v>102894300</v>
      </c>
      <c r="G399" s="286">
        <f t="shared" si="38"/>
        <v>106881454.125</v>
      </c>
      <c r="H399" s="83">
        <v>106880999</v>
      </c>
      <c r="I399" s="443"/>
      <c r="J399" s="44">
        <f t="shared" si="39"/>
        <v>3987154.125</v>
      </c>
      <c r="K399" s="44" t="str">
        <f>"#REF!#REF!*(1+[.$L$8])"</f>
        <v>#REF!#REF!*(1+[.$L$8])</v>
      </c>
    </row>
    <row r="400" spans="2:8" ht="25.5">
      <c r="B400" s="48" t="s">
        <v>84</v>
      </c>
      <c r="C400" s="21" t="s">
        <v>319</v>
      </c>
      <c r="D400" s="286">
        <v>7610</v>
      </c>
      <c r="E400" s="90">
        <v>3854</v>
      </c>
      <c r="F400" s="90">
        <v>52569400</v>
      </c>
      <c r="G400" s="219"/>
      <c r="H400" s="210">
        <v>54606469</v>
      </c>
    </row>
    <row r="401" ht="17.25" customHeight="1">
      <c r="B401" s="450"/>
    </row>
    <row r="402" spans="2:13" ht="17.25" customHeight="1">
      <c r="B402" s="1057" t="s">
        <v>320</v>
      </c>
      <c r="C402" s="1058"/>
      <c r="D402" s="1058"/>
      <c r="E402" s="1058"/>
      <c r="F402" s="1058"/>
      <c r="G402" s="1058"/>
      <c r="H402" s="1059"/>
      <c r="K402" s="357"/>
      <c r="L402" s="260"/>
      <c r="M402" s="260"/>
    </row>
    <row r="403" spans="2:12" ht="14.25" customHeight="1">
      <c r="B403" s="72" t="s">
        <v>433</v>
      </c>
      <c r="C403" s="72" t="s">
        <v>700</v>
      </c>
      <c r="D403" s="356" t="s">
        <v>701</v>
      </c>
      <c r="E403" s="356" t="s">
        <v>702</v>
      </c>
      <c r="F403" s="167" t="s">
        <v>912</v>
      </c>
      <c r="G403" s="167" t="s">
        <v>913</v>
      </c>
      <c r="H403" s="1060" t="s">
        <v>914</v>
      </c>
      <c r="I403" s="279"/>
      <c r="J403" s="357"/>
      <c r="K403" s="357"/>
      <c r="L403" s="260"/>
    </row>
    <row r="404" spans="2:10" ht="26.25" customHeight="1">
      <c r="B404" s="114"/>
      <c r="C404" s="114"/>
      <c r="D404" s="356" t="s">
        <v>704</v>
      </c>
      <c r="E404" s="356" t="s">
        <v>704</v>
      </c>
      <c r="F404" s="117"/>
      <c r="G404" s="117"/>
      <c r="H404" s="1061"/>
      <c r="I404" s="279"/>
      <c r="J404" s="357"/>
    </row>
    <row r="405" spans="2:9" ht="26.25" customHeight="1">
      <c r="B405" s="177" t="s">
        <v>138</v>
      </c>
      <c r="C405" s="119" t="s">
        <v>321</v>
      </c>
      <c r="D405" s="371">
        <v>351</v>
      </c>
      <c r="E405" s="371"/>
      <c r="F405" s="372">
        <v>10670000</v>
      </c>
      <c r="G405" s="282">
        <f aca="true" t="shared" si="40" ref="G405:G410">F405+J405</f>
        <v>10670000</v>
      </c>
      <c r="H405" s="283">
        <v>10670000</v>
      </c>
      <c r="I405" s="443"/>
    </row>
    <row r="406" spans="2:9" ht="26.25" customHeight="1">
      <c r="B406" s="451"/>
      <c r="C406" s="21" t="s">
        <v>322</v>
      </c>
      <c r="D406" s="305">
        <v>423</v>
      </c>
      <c r="E406" s="305"/>
      <c r="F406" s="85">
        <v>12859200</v>
      </c>
      <c r="G406" s="286">
        <f t="shared" si="40"/>
        <v>12859200</v>
      </c>
      <c r="H406" s="83">
        <v>12859200</v>
      </c>
      <c r="I406" s="443"/>
    </row>
    <row r="407" spans="2:17" s="43" customFormat="1" ht="26.25" customHeight="1">
      <c r="B407" s="451"/>
      <c r="C407" s="21" t="s">
        <v>323</v>
      </c>
      <c r="D407" s="305">
        <v>342</v>
      </c>
      <c r="E407" s="305"/>
      <c r="F407" s="85">
        <v>10396800</v>
      </c>
      <c r="G407" s="286">
        <f t="shared" si="40"/>
        <v>10396800</v>
      </c>
      <c r="H407" s="83">
        <v>10396800</v>
      </c>
      <c r="I407" s="443"/>
      <c r="J407" s="44"/>
      <c r="K407" s="44"/>
      <c r="L407" s="255"/>
      <c r="M407" s="255"/>
      <c r="N407" s="172"/>
      <c r="O407" s="172"/>
      <c r="P407" s="172"/>
      <c r="Q407" s="172"/>
    </row>
    <row r="408" spans="2:13" s="260" customFormat="1" ht="26.25" customHeight="1">
      <c r="B408" s="451"/>
      <c r="C408" s="21" t="s">
        <v>324</v>
      </c>
      <c r="D408" s="305">
        <v>421</v>
      </c>
      <c r="E408" s="305"/>
      <c r="F408" s="85">
        <v>12798400</v>
      </c>
      <c r="G408" s="286">
        <f t="shared" si="40"/>
        <v>12798400</v>
      </c>
      <c r="H408" s="83">
        <v>12798400</v>
      </c>
      <c r="I408" s="443"/>
      <c r="J408" s="44"/>
      <c r="K408" s="44"/>
      <c r="L408" s="255"/>
      <c r="M408" s="255"/>
    </row>
    <row r="409" spans="2:13" s="260" customFormat="1" ht="25.5">
      <c r="B409" s="451"/>
      <c r="C409" s="21" t="s">
        <v>325</v>
      </c>
      <c r="D409" s="305">
        <v>327</v>
      </c>
      <c r="E409" s="305"/>
      <c r="F409" s="85">
        <v>9940800</v>
      </c>
      <c r="G409" s="286">
        <f t="shared" si="40"/>
        <v>9940800</v>
      </c>
      <c r="H409" s="83">
        <v>9940800</v>
      </c>
      <c r="I409" s="443"/>
      <c r="J409" s="44"/>
      <c r="K409" s="44"/>
      <c r="L409" s="255"/>
      <c r="M409" s="255"/>
    </row>
    <row r="410" spans="2:13" s="260" customFormat="1" ht="25.5">
      <c r="B410" s="452"/>
      <c r="C410" s="21" t="s">
        <v>326</v>
      </c>
      <c r="D410" s="305">
        <v>379</v>
      </c>
      <c r="E410" s="305"/>
      <c r="F410" s="85">
        <v>11521600</v>
      </c>
      <c r="G410" s="286">
        <f t="shared" si="40"/>
        <v>11521600</v>
      </c>
      <c r="H410" s="83">
        <v>11521600</v>
      </c>
      <c r="I410" s="443"/>
      <c r="J410" s="44"/>
      <c r="K410" s="44"/>
      <c r="L410" s="255"/>
      <c r="M410" s="255"/>
    </row>
    <row r="411" spans="2:9" ht="25.5" customHeight="1">
      <c r="B411" s="88" t="s">
        <v>327</v>
      </c>
      <c r="C411" s="110" t="s">
        <v>328</v>
      </c>
      <c r="D411" s="358">
        <v>3717</v>
      </c>
      <c r="E411" s="358"/>
      <c r="F411" s="453">
        <v>9292500</v>
      </c>
      <c r="G411" s="453"/>
      <c r="H411" s="453">
        <v>9652589</v>
      </c>
      <c r="I411" s="385"/>
    </row>
    <row r="412" spans="1:11" ht="20.25" customHeight="1">
      <c r="A412" s="172"/>
      <c r="B412" s="454" t="s">
        <v>133</v>
      </c>
      <c r="C412" s="206" t="s">
        <v>329</v>
      </c>
      <c r="D412" s="455">
        <v>8296</v>
      </c>
      <c r="E412" s="455"/>
      <c r="F412" s="338">
        <v>41480000</v>
      </c>
      <c r="G412" s="456"/>
      <c r="H412" s="339">
        <v>43087739</v>
      </c>
      <c r="I412" s="443"/>
      <c r="K412" s="44">
        <f>F413*(1+$J$8)</f>
        <v>21679128</v>
      </c>
    </row>
    <row r="413" spans="1:10" ht="26.25" customHeight="1">
      <c r="A413" s="172"/>
      <c r="B413" s="122" t="s">
        <v>30</v>
      </c>
      <c r="C413" s="112" t="s">
        <v>330</v>
      </c>
      <c r="D413" s="305">
        <v>1739.2</v>
      </c>
      <c r="E413" s="305"/>
      <c r="F413" s="358">
        <v>20870400</v>
      </c>
      <c r="G413" s="286">
        <f>F413+J413</f>
        <v>21679128</v>
      </c>
      <c r="H413" s="83">
        <v>21679139</v>
      </c>
      <c r="I413" s="443"/>
      <c r="J413" s="44">
        <f aca="true" t="shared" si="41" ref="J413:J419">F413*$J$8</f>
        <v>808728</v>
      </c>
    </row>
    <row r="414" spans="2:11" ht="12.75">
      <c r="B414" s="111"/>
      <c r="C414" s="1263" t="s">
        <v>257</v>
      </c>
      <c r="D414" s="1158">
        <v>318</v>
      </c>
      <c r="E414" s="1158"/>
      <c r="F414" s="1264">
        <v>1038000</v>
      </c>
      <c r="G414" s="1165">
        <f>F414+J414</f>
        <v>1078222.5</v>
      </c>
      <c r="H414" s="1174">
        <v>1078238.5</v>
      </c>
      <c r="I414" s="443"/>
      <c r="J414" s="44">
        <f t="shared" si="41"/>
        <v>40222.5</v>
      </c>
      <c r="K414" s="44">
        <f>F415*(1+$J$8)</f>
        <v>21813750</v>
      </c>
    </row>
    <row r="415" spans="1:11" ht="26.25" customHeight="1">
      <c r="A415" s="172"/>
      <c r="B415" s="122" t="s">
        <v>49</v>
      </c>
      <c r="C415" s="98" t="s">
        <v>331</v>
      </c>
      <c r="D415" s="305">
        <v>953</v>
      </c>
      <c r="E415" s="305"/>
      <c r="F415" s="358">
        <v>21000000</v>
      </c>
      <c r="G415" s="286">
        <f>F415+J415</f>
        <v>21813750</v>
      </c>
      <c r="H415" s="83">
        <v>21813759</v>
      </c>
      <c r="I415" s="443"/>
      <c r="J415" s="44">
        <f t="shared" si="41"/>
        <v>813750</v>
      </c>
      <c r="K415" s="44">
        <f>F416*(1+$J$8)</f>
        <v>4817930.25</v>
      </c>
    </row>
    <row r="416" spans="2:11" ht="12.75">
      <c r="B416" s="449"/>
      <c r="C416" s="98" t="s">
        <v>332</v>
      </c>
      <c r="D416" s="305">
        <v>6626</v>
      </c>
      <c r="E416" s="305"/>
      <c r="F416" s="358">
        <v>4638200</v>
      </c>
      <c r="G416" s="286">
        <f>F416+J416</f>
        <v>4817930.25</v>
      </c>
      <c r="H416" s="83">
        <v>4817939.25</v>
      </c>
      <c r="I416" s="443"/>
      <c r="J416" s="44">
        <f t="shared" si="41"/>
        <v>179730.25</v>
      </c>
      <c r="K416" s="44">
        <f>F417*(1+$J$8)</f>
        <v>283438518.75</v>
      </c>
    </row>
    <row r="417" spans="1:11" ht="18" customHeight="1">
      <c r="A417" s="172"/>
      <c r="B417" s="98" t="s">
        <v>58</v>
      </c>
      <c r="C417" s="98" t="s">
        <v>333</v>
      </c>
      <c r="D417" s="305">
        <v>54573</v>
      </c>
      <c r="E417" s="305"/>
      <c r="F417" s="358">
        <v>272865000</v>
      </c>
      <c r="G417" s="286">
        <f>F417+J417</f>
        <v>283438518.75</v>
      </c>
      <c r="H417" s="83">
        <v>283438538.75</v>
      </c>
      <c r="I417" s="443"/>
      <c r="J417" s="44">
        <f t="shared" si="41"/>
        <v>10573518.75</v>
      </c>
      <c r="K417" s="44">
        <f>F418*(1+$J$8)</f>
        <v>6754471.875</v>
      </c>
    </row>
    <row r="418" spans="2:11" ht="15.75" customHeight="1">
      <c r="B418" s="21" t="s">
        <v>273</v>
      </c>
      <c r="C418" s="21" t="s">
        <v>334</v>
      </c>
      <c r="D418" s="284">
        <v>2601</v>
      </c>
      <c r="E418" s="284"/>
      <c r="F418" s="286">
        <v>6502500</v>
      </c>
      <c r="G418" s="457">
        <f>6754469</f>
        <v>6754469</v>
      </c>
      <c r="H418" s="83">
        <f>6754469</f>
        <v>6754469</v>
      </c>
      <c r="I418" s="443"/>
      <c r="J418" s="44">
        <f t="shared" si="41"/>
        <v>251971.875</v>
      </c>
      <c r="K418" s="44">
        <f>F419*(1+$J$8)</f>
        <v>5882441.25</v>
      </c>
    </row>
    <row r="419" spans="2:13" ht="26.25" customHeight="1">
      <c r="B419" s="88" t="s">
        <v>292</v>
      </c>
      <c r="C419" s="88" t="s">
        <v>335</v>
      </c>
      <c r="D419" s="154">
        <v>2265</v>
      </c>
      <c r="E419" s="305"/>
      <c r="F419" s="85">
        <v>5663000</v>
      </c>
      <c r="G419" s="286">
        <f>F419+J419</f>
        <v>5882441.25</v>
      </c>
      <c r="H419" s="83">
        <v>5882449.25</v>
      </c>
      <c r="I419" s="443"/>
      <c r="J419" s="44">
        <f t="shared" si="41"/>
        <v>219441.25</v>
      </c>
      <c r="M419" s="172"/>
    </row>
    <row r="420" spans="2:13" ht="15" customHeight="1">
      <c r="B420" s="458"/>
      <c r="C420" s="458"/>
      <c r="D420" s="459"/>
      <c r="E420" s="459"/>
      <c r="F420" s="459"/>
      <c r="G420" s="354"/>
      <c r="H420" s="355"/>
      <c r="I420" s="224"/>
      <c r="L420" s="172"/>
      <c r="M420" s="260"/>
    </row>
    <row r="421" spans="2:13" ht="26.25" customHeight="1">
      <c r="B421" s="364" t="s">
        <v>880</v>
      </c>
      <c r="C421" s="365"/>
      <c r="D421" s="366"/>
      <c r="E421" s="366"/>
      <c r="F421" s="366"/>
      <c r="G421" s="366"/>
      <c r="H421" s="367"/>
      <c r="K421" s="357"/>
      <c r="L421" s="260"/>
      <c r="M421" s="260"/>
    </row>
    <row r="422" spans="1:13" s="172" customFormat="1" ht="13.5" customHeight="1">
      <c r="A422" s="255"/>
      <c r="B422" s="72" t="s">
        <v>433</v>
      </c>
      <c r="C422" s="72" t="s">
        <v>700</v>
      </c>
      <c r="D422" s="356" t="s">
        <v>701</v>
      </c>
      <c r="E422" s="356" t="s">
        <v>702</v>
      </c>
      <c r="F422" s="167" t="s">
        <v>912</v>
      </c>
      <c r="G422" s="167" t="s">
        <v>913</v>
      </c>
      <c r="H422" s="173" t="s">
        <v>914</v>
      </c>
      <c r="I422" s="279"/>
      <c r="J422" s="357"/>
      <c r="K422" s="357"/>
      <c r="L422" s="260"/>
      <c r="M422" s="255"/>
    </row>
    <row r="423" spans="1:17" s="43" customFormat="1" ht="26.25" customHeight="1">
      <c r="A423" s="255"/>
      <c r="B423" s="114"/>
      <c r="C423" s="114"/>
      <c r="D423" s="356" t="s">
        <v>704</v>
      </c>
      <c r="E423" s="356" t="s">
        <v>704</v>
      </c>
      <c r="F423" s="117"/>
      <c r="G423" s="117"/>
      <c r="H423" s="175"/>
      <c r="I423" s="279"/>
      <c r="J423" s="357"/>
      <c r="K423" s="44"/>
      <c r="L423" s="255"/>
      <c r="M423" s="255"/>
      <c r="N423" s="172"/>
      <c r="O423" s="172"/>
      <c r="P423" s="172"/>
      <c r="Q423" s="172"/>
    </row>
    <row r="424" spans="1:13" s="260" customFormat="1" ht="26.25" customHeight="1">
      <c r="A424" s="172"/>
      <c r="B424" s="122" t="s">
        <v>327</v>
      </c>
      <c r="C424" s="460" t="s">
        <v>336</v>
      </c>
      <c r="D424" s="107">
        <v>62237.5</v>
      </c>
      <c r="E424" s="305"/>
      <c r="F424" s="342">
        <v>194842550</v>
      </c>
      <c r="G424" s="358"/>
      <c r="H424" s="128">
        <v>202392699</v>
      </c>
      <c r="I424" s="259"/>
      <c r="J424" s="44"/>
      <c r="K424" s="44">
        <f>F425*(1+$J$8)</f>
        <v>22676328</v>
      </c>
      <c r="L424" s="255"/>
      <c r="M424" s="255"/>
    </row>
    <row r="425" spans="1:11" ht="26.25" customHeight="1">
      <c r="A425" s="43"/>
      <c r="B425" s="197"/>
      <c r="C425" s="202" t="s">
        <v>337</v>
      </c>
      <c r="D425" s="404">
        <v>7428</v>
      </c>
      <c r="E425" s="434">
        <v>320</v>
      </c>
      <c r="F425" s="409">
        <v>21830400</v>
      </c>
      <c r="G425" s="323">
        <f>F425+J425</f>
        <v>22676328</v>
      </c>
      <c r="H425" s="410">
        <v>22676339</v>
      </c>
      <c r="I425" s="443"/>
      <c r="J425" s="44">
        <f>F425*$J$8</f>
        <v>845928</v>
      </c>
      <c r="K425" s="44">
        <f>F426*(1+$J$8)</f>
        <v>122821800</v>
      </c>
    </row>
    <row r="426" spans="1:10" ht="26.25" customHeight="1">
      <c r="A426" s="260"/>
      <c r="B426" s="93" t="s">
        <v>3</v>
      </c>
      <c r="C426" s="422" t="s">
        <v>338</v>
      </c>
      <c r="D426" s="408">
        <v>22693</v>
      </c>
      <c r="E426" s="408">
        <v>9187</v>
      </c>
      <c r="F426" s="461">
        <v>118240000</v>
      </c>
      <c r="G426" s="323">
        <f>F426+J426</f>
        <v>122821800</v>
      </c>
      <c r="H426" s="410">
        <v>122821799</v>
      </c>
      <c r="I426" s="443"/>
      <c r="J426" s="44">
        <f>F426*$J$8</f>
        <v>4581800</v>
      </c>
    </row>
    <row r="427" spans="1:8" ht="26.25" customHeight="1">
      <c r="A427" s="260"/>
      <c r="B427" s="100"/>
      <c r="C427" s="88" t="s">
        <v>339</v>
      </c>
      <c r="D427" s="358"/>
      <c r="E427" s="358">
        <v>7154</v>
      </c>
      <c r="F427" s="342">
        <v>100000000</v>
      </c>
      <c r="G427" s="358"/>
      <c r="H427" s="343">
        <v>192000099</v>
      </c>
    </row>
    <row r="428" spans="2:12" ht="26.25" customHeight="1">
      <c r="B428" s="303"/>
      <c r="C428" s="101" t="s">
        <v>340</v>
      </c>
      <c r="D428" s="305">
        <v>5641</v>
      </c>
      <c r="E428" s="154">
        <v>5089</v>
      </c>
      <c r="F428" s="85">
        <v>32414000</v>
      </c>
      <c r="G428" s="354"/>
      <c r="H428" s="462">
        <v>33670049</v>
      </c>
      <c r="K428" s="44" t="e">
        <f>F429*'[1]Luzon'!$L$8</f>
        <v>#VALUE!</v>
      </c>
      <c r="L428" s="44" t="e">
        <f>F429*(1+'[1]Luzon'!$L$8)</f>
        <v>#VALUE!</v>
      </c>
    </row>
    <row r="429" spans="2:11" ht="26.25" customHeight="1">
      <c r="B429" s="122" t="s">
        <v>9</v>
      </c>
      <c r="C429" s="463" t="s">
        <v>341</v>
      </c>
      <c r="D429" s="154">
        <v>20758</v>
      </c>
      <c r="E429" s="154">
        <v>2938</v>
      </c>
      <c r="F429" s="85">
        <v>40000000</v>
      </c>
      <c r="G429" s="153">
        <v>41550000</v>
      </c>
      <c r="H429" s="464">
        <v>41549999</v>
      </c>
      <c r="I429" s="443"/>
      <c r="J429" s="255"/>
      <c r="K429" s="44">
        <f>F430*(1+$J$8)</f>
        <v>41550000</v>
      </c>
    </row>
    <row r="430" spans="2:11" ht="26.25" customHeight="1">
      <c r="B430" s="111"/>
      <c r="C430" s="111" t="s">
        <v>342</v>
      </c>
      <c r="D430" s="371">
        <v>440</v>
      </c>
      <c r="E430" s="371">
        <v>264</v>
      </c>
      <c r="F430" s="372">
        <v>40000000</v>
      </c>
      <c r="G430" s="421">
        <v>2056725</v>
      </c>
      <c r="H430" s="465">
        <v>2056739</v>
      </c>
      <c r="I430" s="443"/>
      <c r="J430" s="44">
        <f>F430*$J$8</f>
        <v>1550000</v>
      </c>
      <c r="K430" s="44">
        <f>F431*(1+$J$8)</f>
        <v>133167750.00000001</v>
      </c>
    </row>
    <row r="431" spans="2:11" ht="26.25" customHeight="1">
      <c r="B431" s="122" t="s">
        <v>30</v>
      </c>
      <c r="C431" s="1157" t="s">
        <v>258</v>
      </c>
      <c r="D431" s="1172">
        <v>34800</v>
      </c>
      <c r="E431" s="1168">
        <v>17665</v>
      </c>
      <c r="F431" s="1165">
        <v>128200000</v>
      </c>
      <c r="G431" s="1265">
        <f>F431+J431</f>
        <v>133167750</v>
      </c>
      <c r="H431" s="1266">
        <v>133167749</v>
      </c>
      <c r="I431" s="443"/>
      <c r="J431" s="44">
        <f>F431*$J$8</f>
        <v>4967750</v>
      </c>
      <c r="K431" s="44">
        <f>F432*(1+$J$8)</f>
        <v>12049500</v>
      </c>
    </row>
    <row r="432" spans="2:11" ht="43.5" customHeight="1">
      <c r="B432" s="449"/>
      <c r="C432" s="193" t="s">
        <v>343</v>
      </c>
      <c r="D432" s="284">
        <v>20000</v>
      </c>
      <c r="E432" s="284">
        <v>99</v>
      </c>
      <c r="F432" s="286">
        <v>11600000</v>
      </c>
      <c r="G432" s="466">
        <f>F432+J432</f>
        <v>12049500</v>
      </c>
      <c r="H432" s="374">
        <v>12049499</v>
      </c>
      <c r="I432" s="443"/>
      <c r="J432" s="44">
        <f>F432*$J$8</f>
        <v>449500</v>
      </c>
      <c r="K432" s="44">
        <f>F433*(1+$J$8)</f>
        <v>8933250</v>
      </c>
    </row>
    <row r="433" spans="2:13" ht="26.25" customHeight="1">
      <c r="B433" s="98" t="s">
        <v>49</v>
      </c>
      <c r="C433" s="98" t="s">
        <v>344</v>
      </c>
      <c r="D433" s="305">
        <v>4460</v>
      </c>
      <c r="E433" s="305">
        <v>1243</v>
      </c>
      <c r="F433" s="467">
        <v>8600000</v>
      </c>
      <c r="G433" s="466">
        <f>F433+J433</f>
        <v>8933250</v>
      </c>
      <c r="H433" s="374">
        <v>8933259</v>
      </c>
      <c r="I433" s="443"/>
      <c r="J433" s="44">
        <f>F433*$J$8</f>
        <v>333250</v>
      </c>
      <c r="K433" s="44">
        <f>F434*(1+$J$8)</f>
        <v>24514500</v>
      </c>
      <c r="M433" s="172"/>
    </row>
    <row r="434" spans="2:13" ht="13.5" customHeight="1">
      <c r="B434" s="21" t="s">
        <v>273</v>
      </c>
      <c r="C434" s="21" t="s">
        <v>345</v>
      </c>
      <c r="D434" s="284">
        <v>6695</v>
      </c>
      <c r="E434" s="284">
        <v>180</v>
      </c>
      <c r="F434" s="286">
        <v>23600000</v>
      </c>
      <c r="G434" s="466"/>
      <c r="H434" s="374">
        <v>24514539</v>
      </c>
      <c r="I434" s="443"/>
      <c r="J434" s="44">
        <f>F434*$J$8</f>
        <v>914500</v>
      </c>
      <c r="L434" s="172"/>
      <c r="M434" s="172"/>
    </row>
    <row r="435" spans="1:13" ht="16.5" customHeight="1">
      <c r="A435" s="363"/>
      <c r="B435" s="458"/>
      <c r="C435" s="458"/>
      <c r="D435" s="459"/>
      <c r="E435" s="459"/>
      <c r="F435" s="459"/>
      <c r="G435" s="354"/>
      <c r="H435" s="355"/>
      <c r="I435" s="224"/>
      <c r="L435" s="172"/>
      <c r="M435" s="260"/>
    </row>
    <row r="436" spans="2:13" ht="18" customHeight="1">
      <c r="B436" s="1065" t="s">
        <v>890</v>
      </c>
      <c r="C436" s="1065"/>
      <c r="D436" s="1065"/>
      <c r="E436" s="1065"/>
      <c r="F436" s="1065"/>
      <c r="G436" s="1065"/>
      <c r="H436" s="469"/>
      <c r="K436" s="357"/>
      <c r="L436" s="260"/>
      <c r="M436" s="260"/>
    </row>
    <row r="437" spans="2:12" ht="21" customHeight="1">
      <c r="B437" s="72" t="s">
        <v>433</v>
      </c>
      <c r="C437" s="72" t="s">
        <v>700</v>
      </c>
      <c r="D437" s="356" t="s">
        <v>701</v>
      </c>
      <c r="E437" s="356" t="s">
        <v>702</v>
      </c>
      <c r="F437" s="167" t="s">
        <v>912</v>
      </c>
      <c r="G437" s="167" t="s">
        <v>913</v>
      </c>
      <c r="H437" s="173" t="s">
        <v>914</v>
      </c>
      <c r="I437" s="279"/>
      <c r="J437" s="357"/>
      <c r="K437" s="357"/>
      <c r="L437" s="260"/>
    </row>
    <row r="438" spans="2:11" ht="26.25" customHeight="1">
      <c r="B438" s="114"/>
      <c r="C438" s="114"/>
      <c r="D438" s="356" t="s">
        <v>704</v>
      </c>
      <c r="E438" s="356" t="s">
        <v>704</v>
      </c>
      <c r="F438" s="470"/>
      <c r="G438" s="470"/>
      <c r="H438" s="175"/>
      <c r="I438" s="279"/>
      <c r="J438" s="357"/>
      <c r="K438" s="44">
        <f aca="true" t="shared" si="42" ref="K438:K443">F439*(1+$J$8)</f>
        <v>30760503.75</v>
      </c>
    </row>
    <row r="439" spans="2:11" ht="26.25" customHeight="1">
      <c r="B439" s="122" t="s">
        <v>925</v>
      </c>
      <c r="C439" s="98" t="s">
        <v>346</v>
      </c>
      <c r="D439" s="305">
        <v>35366</v>
      </c>
      <c r="E439" s="305"/>
      <c r="F439" s="358">
        <v>29613000</v>
      </c>
      <c r="G439" s="466">
        <f>F439+J439</f>
        <v>30760503.75</v>
      </c>
      <c r="H439" s="328">
        <v>30760498.75</v>
      </c>
      <c r="I439" s="443"/>
      <c r="J439" s="44">
        <f aca="true" t="shared" si="43" ref="J439:J463">F439*$J$8</f>
        <v>1147503.75</v>
      </c>
      <c r="K439" s="44">
        <f t="shared" si="42"/>
        <v>29944046.25</v>
      </c>
    </row>
    <row r="440" spans="2:11" ht="26.25" customHeight="1">
      <c r="B440" s="197"/>
      <c r="C440" s="98" t="s">
        <v>347</v>
      </c>
      <c r="D440" s="305">
        <v>9096</v>
      </c>
      <c r="E440" s="305"/>
      <c r="F440" s="358">
        <v>28827000</v>
      </c>
      <c r="G440" s="466">
        <f>F440+J440</f>
        <v>29944046.25</v>
      </c>
      <c r="H440" s="374">
        <v>29944049.25</v>
      </c>
      <c r="I440" s="443"/>
      <c r="J440" s="44">
        <f t="shared" si="43"/>
        <v>1117046.25</v>
      </c>
      <c r="K440" s="44">
        <f t="shared" si="42"/>
        <v>6296902.5</v>
      </c>
    </row>
    <row r="441" spans="2:11" ht="26.25" customHeight="1">
      <c r="B441" s="293"/>
      <c r="C441" s="21" t="s">
        <v>348</v>
      </c>
      <c r="D441" s="284">
        <v>2165</v>
      </c>
      <c r="E441" s="284"/>
      <c r="F441" s="286">
        <v>6062000</v>
      </c>
      <c r="G441" s="286"/>
      <c r="H441" s="374">
        <v>6296939</v>
      </c>
      <c r="I441" s="443"/>
      <c r="J441" s="44">
        <f t="shared" si="43"/>
        <v>234902.5</v>
      </c>
      <c r="K441" s="44">
        <f t="shared" si="42"/>
        <v>4059435.0000000005</v>
      </c>
    </row>
    <row r="442" spans="2:11" ht="26.25" customHeight="1">
      <c r="B442" s="111"/>
      <c r="C442" s="98" t="s">
        <v>349</v>
      </c>
      <c r="D442" s="305">
        <v>4099</v>
      </c>
      <c r="E442" s="305"/>
      <c r="F442" s="358">
        <v>3908000</v>
      </c>
      <c r="G442" s="466">
        <f aca="true" t="shared" si="44" ref="G442:G455">F442+J442</f>
        <v>4059435</v>
      </c>
      <c r="H442" s="374">
        <v>4059439</v>
      </c>
      <c r="I442" s="443"/>
      <c r="J442" s="44">
        <f t="shared" si="43"/>
        <v>151435</v>
      </c>
      <c r="K442" s="44">
        <f t="shared" si="42"/>
        <v>53915280</v>
      </c>
    </row>
    <row r="443" spans="2:11" ht="26.25" customHeight="1">
      <c r="B443" s="77" t="s">
        <v>3</v>
      </c>
      <c r="C443" s="21" t="s">
        <v>350</v>
      </c>
      <c r="D443" s="284">
        <v>103808</v>
      </c>
      <c r="E443" s="284"/>
      <c r="F443" s="286">
        <v>51904000</v>
      </c>
      <c r="G443" s="466">
        <f t="shared" si="44"/>
        <v>53915280</v>
      </c>
      <c r="H443" s="374">
        <v>53915279</v>
      </c>
      <c r="I443" s="443"/>
      <c r="J443" s="44">
        <f t="shared" si="43"/>
        <v>2011280</v>
      </c>
      <c r="K443" s="44">
        <f t="shared" si="42"/>
        <v>38855482.5</v>
      </c>
    </row>
    <row r="444" spans="2:10" ht="26.25" customHeight="1">
      <c r="B444" s="471"/>
      <c r="C444" s="101" t="s">
        <v>351</v>
      </c>
      <c r="D444" s="305">
        <v>18703</v>
      </c>
      <c r="E444" s="305"/>
      <c r="F444" s="342">
        <v>37406000</v>
      </c>
      <c r="G444" s="466">
        <f t="shared" si="44"/>
        <v>38855482.5</v>
      </c>
      <c r="H444" s="464">
        <v>38855488.5</v>
      </c>
      <c r="I444" s="443"/>
      <c r="J444" s="44">
        <f t="shared" si="43"/>
        <v>1449482.5</v>
      </c>
    </row>
    <row r="445" spans="2:10" ht="26.25" customHeight="1">
      <c r="B445" s="471"/>
      <c r="C445" s="324" t="s">
        <v>352</v>
      </c>
      <c r="D445" s="284">
        <v>5004</v>
      </c>
      <c r="E445" s="305"/>
      <c r="F445" s="358">
        <v>14011200</v>
      </c>
      <c r="G445" s="466">
        <f t="shared" si="44"/>
        <v>14554134</v>
      </c>
      <c r="H445" s="464">
        <v>14554139</v>
      </c>
      <c r="I445" s="443"/>
      <c r="J445" s="44">
        <f t="shared" si="43"/>
        <v>542934</v>
      </c>
    </row>
    <row r="446" spans="2:10" ht="26.25" customHeight="1">
      <c r="B446" s="471"/>
      <c r="C446" s="324" t="s">
        <v>353</v>
      </c>
      <c r="D446" s="284">
        <v>13259</v>
      </c>
      <c r="E446" s="305"/>
      <c r="F446" s="358">
        <v>39777000</v>
      </c>
      <c r="G446" s="466">
        <f t="shared" si="44"/>
        <v>41318358.75</v>
      </c>
      <c r="H446" s="464">
        <v>41318358.75</v>
      </c>
      <c r="I446" s="443"/>
      <c r="J446" s="44">
        <f t="shared" si="43"/>
        <v>1541358.75</v>
      </c>
    </row>
    <row r="447" spans="2:10" ht="26.25" customHeight="1">
      <c r="B447" s="471"/>
      <c r="C447" s="324" t="s">
        <v>354</v>
      </c>
      <c r="D447" s="284">
        <v>12846</v>
      </c>
      <c r="E447" s="305"/>
      <c r="F447" s="358">
        <v>38538000</v>
      </c>
      <c r="G447" s="466">
        <f t="shared" si="44"/>
        <v>40031347.5</v>
      </c>
      <c r="H447" s="464">
        <v>40031348.5</v>
      </c>
      <c r="I447" s="443"/>
      <c r="J447" s="44">
        <f t="shared" si="43"/>
        <v>1493347.5</v>
      </c>
    </row>
    <row r="448" spans="2:10" ht="26.25" customHeight="1">
      <c r="B448" s="471"/>
      <c r="C448" s="324" t="s">
        <v>355</v>
      </c>
      <c r="D448" s="284">
        <v>10409</v>
      </c>
      <c r="E448" s="305"/>
      <c r="F448" s="358">
        <v>31227000</v>
      </c>
      <c r="G448" s="466">
        <f t="shared" si="44"/>
        <v>32437046.25</v>
      </c>
      <c r="H448" s="464">
        <v>32437049.25</v>
      </c>
      <c r="I448" s="443"/>
      <c r="J448" s="44">
        <f t="shared" si="43"/>
        <v>1210046.25</v>
      </c>
    </row>
    <row r="449" spans="2:10" ht="26.25" customHeight="1">
      <c r="B449" s="471"/>
      <c r="C449" s="324" t="s">
        <v>356</v>
      </c>
      <c r="D449" s="284">
        <v>12974</v>
      </c>
      <c r="E449" s="305"/>
      <c r="F449" s="358">
        <v>38922000</v>
      </c>
      <c r="G449" s="466">
        <f t="shared" si="44"/>
        <v>40430227.5</v>
      </c>
      <c r="H449" s="464">
        <v>40430228.5</v>
      </c>
      <c r="I449" s="443"/>
      <c r="J449" s="44">
        <f t="shared" si="43"/>
        <v>1508227.5</v>
      </c>
    </row>
    <row r="450" spans="2:10" ht="26.25" customHeight="1">
      <c r="B450" s="471"/>
      <c r="C450" s="324" t="s">
        <v>357</v>
      </c>
      <c r="D450" s="305">
        <v>5535</v>
      </c>
      <c r="E450" s="305"/>
      <c r="F450" s="358">
        <v>14944500</v>
      </c>
      <c r="G450" s="466">
        <f t="shared" si="44"/>
        <v>15523599.375</v>
      </c>
      <c r="H450" s="464">
        <v>15523599.375</v>
      </c>
      <c r="I450" s="443"/>
      <c r="J450" s="44">
        <f t="shared" si="43"/>
        <v>579099.375</v>
      </c>
    </row>
    <row r="451" spans="1:17" s="43" customFormat="1" ht="26.25" customHeight="1">
      <c r="A451" s="255"/>
      <c r="B451" s="471"/>
      <c r="C451" s="324" t="s">
        <v>358</v>
      </c>
      <c r="D451" s="305">
        <v>5156</v>
      </c>
      <c r="E451" s="305"/>
      <c r="F451" s="358">
        <v>13921200</v>
      </c>
      <c r="G451" s="466">
        <f t="shared" si="44"/>
        <v>14460646.5</v>
      </c>
      <c r="H451" s="464">
        <v>14460648.5</v>
      </c>
      <c r="I451" s="443"/>
      <c r="J451" s="44">
        <f t="shared" si="43"/>
        <v>539446.5</v>
      </c>
      <c r="K451" s="44"/>
      <c r="L451" s="255"/>
      <c r="M451" s="255"/>
      <c r="N451" s="172"/>
      <c r="O451" s="172"/>
      <c r="P451" s="172"/>
      <c r="Q451" s="172"/>
    </row>
    <row r="452" spans="1:13" s="260" customFormat="1" ht="26.25" customHeight="1">
      <c r="A452" s="255"/>
      <c r="B452" s="471"/>
      <c r="C452" s="324" t="s">
        <v>359</v>
      </c>
      <c r="D452" s="305">
        <v>5098</v>
      </c>
      <c r="E452" s="305"/>
      <c r="F452" s="358">
        <v>12235200</v>
      </c>
      <c r="G452" s="466">
        <f t="shared" si="44"/>
        <v>12709314</v>
      </c>
      <c r="H452" s="464">
        <v>12709339</v>
      </c>
      <c r="I452" s="443"/>
      <c r="J452" s="44">
        <f t="shared" si="43"/>
        <v>474114</v>
      </c>
      <c r="K452" s="44"/>
      <c r="L452" s="255"/>
      <c r="M452" s="255"/>
    </row>
    <row r="453" spans="1:13" s="260" customFormat="1" ht="26.25" customHeight="1">
      <c r="A453" s="255"/>
      <c r="B453" s="471"/>
      <c r="C453" s="324" t="s">
        <v>360</v>
      </c>
      <c r="D453" s="305">
        <v>4900</v>
      </c>
      <c r="E453" s="305"/>
      <c r="F453" s="358">
        <v>12740000</v>
      </c>
      <c r="G453" s="466">
        <f t="shared" si="44"/>
        <v>13233675</v>
      </c>
      <c r="H453" s="464">
        <v>13233679</v>
      </c>
      <c r="I453" s="443"/>
      <c r="J453" s="44">
        <f t="shared" si="43"/>
        <v>493675</v>
      </c>
      <c r="K453" s="44"/>
      <c r="L453" s="255"/>
      <c r="M453" s="255"/>
    </row>
    <row r="454" spans="1:10" ht="26.25" customHeight="1">
      <c r="A454" s="43"/>
      <c r="B454" s="471"/>
      <c r="C454" s="324" t="s">
        <v>361</v>
      </c>
      <c r="D454" s="305">
        <v>4214</v>
      </c>
      <c r="E454" s="305"/>
      <c r="F454" s="358">
        <v>10956400</v>
      </c>
      <c r="G454" s="466">
        <f t="shared" si="44"/>
        <v>11380960.5</v>
      </c>
      <c r="H454" s="464">
        <v>11380958.5</v>
      </c>
      <c r="I454" s="443"/>
      <c r="J454" s="44">
        <f t="shared" si="43"/>
        <v>424560.5</v>
      </c>
    </row>
    <row r="455" spans="1:11" ht="26.25" customHeight="1">
      <c r="A455" s="260"/>
      <c r="B455" s="449"/>
      <c r="C455" s="101" t="s">
        <v>362</v>
      </c>
      <c r="D455" s="305">
        <v>67649</v>
      </c>
      <c r="E455" s="305"/>
      <c r="F455" s="358">
        <v>135298000</v>
      </c>
      <c r="G455" s="466">
        <f t="shared" si="44"/>
        <v>140540797.5</v>
      </c>
      <c r="H455" s="464">
        <v>140540798.5</v>
      </c>
      <c r="I455" s="443"/>
      <c r="J455" s="44">
        <f t="shared" si="43"/>
        <v>5242797.5</v>
      </c>
      <c r="K455" s="44" t="str">
        <f>"#REF!#REF!*(1+[.$L$8])"</f>
        <v>#REF!#REF!*(1+[.$L$8])</v>
      </c>
    </row>
    <row r="456" spans="2:10" ht="12.75">
      <c r="B456" s="122" t="s">
        <v>30</v>
      </c>
      <c r="C456" s="288" t="s">
        <v>363</v>
      </c>
      <c r="D456" s="472">
        <v>29744</v>
      </c>
      <c r="E456" s="284"/>
      <c r="F456" s="286">
        <v>74360000</v>
      </c>
      <c r="G456" s="286"/>
      <c r="H456" s="83">
        <v>79416480</v>
      </c>
      <c r="J456" s="44">
        <f t="shared" si="43"/>
        <v>2881450</v>
      </c>
    </row>
    <row r="457" spans="1:13" s="260" customFormat="1" ht="26.25" customHeight="1">
      <c r="A457" s="255"/>
      <c r="B457" s="471"/>
      <c r="C457" s="98" t="s">
        <v>364</v>
      </c>
      <c r="D457" s="305">
        <v>24000</v>
      </c>
      <c r="E457" s="305"/>
      <c r="F457" s="358">
        <v>72000000</v>
      </c>
      <c r="G457" s="466">
        <f aca="true" t="shared" si="45" ref="G457:G463">F457+J457</f>
        <v>74790000</v>
      </c>
      <c r="H457" s="374">
        <v>74789999</v>
      </c>
      <c r="I457" s="443"/>
      <c r="J457" s="44">
        <f t="shared" si="43"/>
        <v>2790000</v>
      </c>
      <c r="K457" s="44">
        <f aca="true" t="shared" si="46" ref="K457:K462">F458*(1+$J$8)</f>
        <v>102794700</v>
      </c>
      <c r="L457" s="255"/>
      <c r="M457" s="255"/>
    </row>
    <row r="458" spans="1:13" s="260" customFormat="1" ht="26.25" customHeight="1">
      <c r="A458" s="255"/>
      <c r="B458" s="471"/>
      <c r="C458" s="98" t="s">
        <v>365</v>
      </c>
      <c r="D458" s="305">
        <v>39584</v>
      </c>
      <c r="E458" s="305"/>
      <c r="F458" s="358">
        <v>98960000</v>
      </c>
      <c r="G458" s="466">
        <f t="shared" si="45"/>
        <v>102794700</v>
      </c>
      <c r="H458" s="374">
        <v>102794699</v>
      </c>
      <c r="I458" s="443"/>
      <c r="J458" s="44">
        <f t="shared" si="43"/>
        <v>3834700</v>
      </c>
      <c r="K458" s="44">
        <f t="shared" si="46"/>
        <v>47011747.5</v>
      </c>
      <c r="L458" s="255"/>
      <c r="M458" s="255"/>
    </row>
    <row r="459" spans="1:11" ht="26.25" customHeight="1">
      <c r="A459" s="43"/>
      <c r="B459" s="471"/>
      <c r="C459" s="98" t="s">
        <v>366</v>
      </c>
      <c r="D459" s="305">
        <v>15086</v>
      </c>
      <c r="E459" s="305"/>
      <c r="F459" s="358">
        <v>45258000</v>
      </c>
      <c r="G459" s="466">
        <f t="shared" si="45"/>
        <v>47011747.5</v>
      </c>
      <c r="H459" s="374">
        <v>47011748.5</v>
      </c>
      <c r="I459" s="443"/>
      <c r="J459" s="44">
        <f t="shared" si="43"/>
        <v>1753747.5</v>
      </c>
      <c r="K459" s="44">
        <f t="shared" si="46"/>
        <v>15477375</v>
      </c>
    </row>
    <row r="460" spans="1:11" ht="26.25" customHeight="1">
      <c r="A460" s="468"/>
      <c r="B460" s="449"/>
      <c r="C460" s="88" t="s">
        <v>367</v>
      </c>
      <c r="D460" s="154">
        <v>4376</v>
      </c>
      <c r="E460" s="305"/>
      <c r="F460" s="85">
        <v>14900000</v>
      </c>
      <c r="G460" s="466">
        <f t="shared" si="45"/>
        <v>15477375</v>
      </c>
      <c r="H460" s="374">
        <v>15477369</v>
      </c>
      <c r="I460" s="443"/>
      <c r="J460" s="44">
        <f t="shared" si="43"/>
        <v>577375</v>
      </c>
      <c r="K460" s="44">
        <f t="shared" si="46"/>
        <v>10790848.7025</v>
      </c>
    </row>
    <row r="461" spans="1:11" ht="26.25" customHeight="1">
      <c r="A461" s="468"/>
      <c r="B461" s="21" t="s">
        <v>49</v>
      </c>
      <c r="C461" s="98" t="s">
        <v>368</v>
      </c>
      <c r="D461" s="305">
        <v>34240</v>
      </c>
      <c r="E461" s="305"/>
      <c r="F461" s="358">
        <v>10388302</v>
      </c>
      <c r="G461" s="466">
        <f t="shared" si="45"/>
        <v>10790848.7025</v>
      </c>
      <c r="H461" s="374">
        <v>10790848.7025</v>
      </c>
      <c r="I461" s="443"/>
      <c r="J461" s="44">
        <f t="shared" si="43"/>
        <v>402546.7025</v>
      </c>
      <c r="K461" s="44">
        <f t="shared" si="46"/>
        <v>20953665</v>
      </c>
    </row>
    <row r="462" spans="1:11" ht="26.25" customHeight="1">
      <c r="A462" s="172"/>
      <c r="B462" s="122" t="s">
        <v>292</v>
      </c>
      <c r="C462" s="88" t="s">
        <v>369</v>
      </c>
      <c r="D462" s="154">
        <v>8405</v>
      </c>
      <c r="E462" s="305"/>
      <c r="F462" s="358">
        <v>20172000</v>
      </c>
      <c r="G462" s="466">
        <f t="shared" si="45"/>
        <v>20953665</v>
      </c>
      <c r="H462" s="374">
        <v>20953669</v>
      </c>
      <c r="I462" s="443"/>
      <c r="J462" s="44">
        <f t="shared" si="43"/>
        <v>781665</v>
      </c>
      <c r="K462" s="44">
        <f t="shared" si="46"/>
        <v>10011888</v>
      </c>
    </row>
    <row r="463" spans="1:13" ht="25.5" customHeight="1">
      <c r="A463" s="172"/>
      <c r="B463" s="111"/>
      <c r="C463" s="88" t="s">
        <v>370</v>
      </c>
      <c r="D463" s="154">
        <v>4016</v>
      </c>
      <c r="E463" s="305"/>
      <c r="F463" s="358">
        <v>9638400</v>
      </c>
      <c r="G463" s="466">
        <f t="shared" si="45"/>
        <v>10011888</v>
      </c>
      <c r="H463" s="374">
        <v>10011889</v>
      </c>
      <c r="I463" s="443"/>
      <c r="J463" s="44">
        <f t="shared" si="43"/>
        <v>373488</v>
      </c>
      <c r="M463" s="172"/>
    </row>
    <row r="464" spans="1:13" ht="14.25" customHeight="1">
      <c r="A464" s="172"/>
      <c r="B464" s="352"/>
      <c r="C464" s="352"/>
      <c r="D464" s="353"/>
      <c r="E464" s="353"/>
      <c r="F464" s="353"/>
      <c r="G464" s="354"/>
      <c r="H464" s="355"/>
      <c r="I464" s="443"/>
      <c r="L464" s="172"/>
      <c r="M464" s="260"/>
    </row>
    <row r="465" spans="1:13" ht="26.25" customHeight="1">
      <c r="A465" s="172"/>
      <c r="B465" s="1057" t="s">
        <v>371</v>
      </c>
      <c r="C465" s="1058"/>
      <c r="D465" s="1058"/>
      <c r="E465" s="1058"/>
      <c r="F465" s="1058"/>
      <c r="G465" s="366"/>
      <c r="H465" s="367"/>
      <c r="K465" s="357"/>
      <c r="L465" s="260"/>
      <c r="M465" s="260"/>
    </row>
    <row r="466" spans="1:12" ht="26.25" customHeight="1">
      <c r="A466" s="172"/>
      <c r="B466" s="72" t="s">
        <v>433</v>
      </c>
      <c r="C466" s="72" t="s">
        <v>700</v>
      </c>
      <c r="D466" s="278" t="s">
        <v>701</v>
      </c>
      <c r="E466" s="278" t="s">
        <v>702</v>
      </c>
      <c r="F466" s="167" t="s">
        <v>912</v>
      </c>
      <c r="G466" s="167" t="s">
        <v>913</v>
      </c>
      <c r="H466" s="173" t="s">
        <v>914</v>
      </c>
      <c r="I466" s="279"/>
      <c r="J466" s="357"/>
      <c r="K466" s="357"/>
      <c r="L466" s="260"/>
    </row>
    <row r="467" spans="1:11" ht="26.25" customHeight="1">
      <c r="A467" s="172"/>
      <c r="B467" s="114"/>
      <c r="C467" s="114"/>
      <c r="D467" s="369" t="s">
        <v>704</v>
      </c>
      <c r="E467" s="369" t="s">
        <v>704</v>
      </c>
      <c r="F467" s="117"/>
      <c r="G467" s="117"/>
      <c r="H467" s="175"/>
      <c r="I467" s="279"/>
      <c r="J467" s="357"/>
      <c r="K467" s="44">
        <f>F468*(1+$J$8)</f>
        <v>1371150</v>
      </c>
    </row>
    <row r="468" spans="1:13" ht="14.25" customHeight="1">
      <c r="A468" s="172"/>
      <c r="B468" s="119" t="s">
        <v>9</v>
      </c>
      <c r="C468" s="119" t="s">
        <v>372</v>
      </c>
      <c r="D468" s="318">
        <v>10000</v>
      </c>
      <c r="E468" s="318">
        <v>480</v>
      </c>
      <c r="F468" s="428">
        <v>1320000</v>
      </c>
      <c r="G468" s="282">
        <f>F468+J468</f>
        <v>1371150</v>
      </c>
      <c r="H468" s="283">
        <v>1371149</v>
      </c>
      <c r="I468" s="443"/>
      <c r="J468" s="44">
        <f>F468*$J$8</f>
        <v>51150</v>
      </c>
      <c r="M468" s="172"/>
    </row>
    <row r="469" spans="1:13" ht="26.25" customHeight="1">
      <c r="A469" s="172"/>
      <c r="B469" s="352"/>
      <c r="C469" s="352"/>
      <c r="D469" s="353"/>
      <c r="E469" s="353"/>
      <c r="F469" s="353"/>
      <c r="G469" s="354"/>
      <c r="H469" s="355"/>
      <c r="I469" s="224"/>
      <c r="L469" s="172"/>
      <c r="M469" s="260"/>
    </row>
    <row r="470" spans="1:13" ht="16.5" customHeight="1">
      <c r="A470" s="172"/>
      <c r="B470" s="1057" t="s">
        <v>373</v>
      </c>
      <c r="C470" s="1058"/>
      <c r="D470" s="1058"/>
      <c r="E470" s="1058"/>
      <c r="F470" s="1058"/>
      <c r="G470" s="1058"/>
      <c r="H470" s="1059"/>
      <c r="K470" s="357"/>
      <c r="L470" s="260"/>
      <c r="M470" s="260"/>
    </row>
    <row r="471" spans="1:12" ht="26.25" customHeight="1">
      <c r="A471" s="172"/>
      <c r="B471" s="207" t="s">
        <v>433</v>
      </c>
      <c r="C471" s="207" t="s">
        <v>700</v>
      </c>
      <c r="D471" s="280" t="s">
        <v>701</v>
      </c>
      <c r="E471" s="280" t="s">
        <v>702</v>
      </c>
      <c r="F471" s="115" t="s">
        <v>912</v>
      </c>
      <c r="G471" s="115" t="s">
        <v>913</v>
      </c>
      <c r="H471" s="1060" t="s">
        <v>914</v>
      </c>
      <c r="I471" s="279"/>
      <c r="J471" s="357"/>
      <c r="K471" s="357"/>
      <c r="L471" s="260"/>
    </row>
    <row r="472" spans="1:11" ht="26.25" customHeight="1">
      <c r="A472" s="172"/>
      <c r="B472" s="114"/>
      <c r="C472" s="114"/>
      <c r="D472" s="369" t="s">
        <v>704</v>
      </c>
      <c r="E472" s="369" t="s">
        <v>704</v>
      </c>
      <c r="F472" s="473"/>
      <c r="G472" s="473"/>
      <c r="H472" s="1061"/>
      <c r="I472" s="279"/>
      <c r="J472" s="357"/>
      <c r="K472" s="44">
        <f aca="true" t="shared" si="47" ref="K472:K478">F473*(1+$J$8)</f>
        <v>14542500</v>
      </c>
    </row>
    <row r="473" spans="1:11" ht="26.25" customHeight="1">
      <c r="A473" s="172"/>
      <c r="B473" s="100" t="s">
        <v>148</v>
      </c>
      <c r="C473" s="98" t="s">
        <v>374</v>
      </c>
      <c r="D473" s="305">
        <v>33468</v>
      </c>
      <c r="E473" s="305"/>
      <c r="F473" s="313">
        <v>14000000</v>
      </c>
      <c r="G473" s="286">
        <f>F473+J473</f>
        <v>14542500</v>
      </c>
      <c r="H473" s="283">
        <v>14542499</v>
      </c>
      <c r="I473" s="443"/>
      <c r="J473" s="44">
        <f aca="true" t="shared" si="48" ref="J473:J479">F473*$J$8</f>
        <v>542500</v>
      </c>
      <c r="K473" s="44">
        <f t="shared" si="47"/>
        <v>34692743.8125</v>
      </c>
    </row>
    <row r="474" spans="1:11" ht="26.25" customHeight="1">
      <c r="A474" s="172"/>
      <c r="B474" s="122" t="s">
        <v>919</v>
      </c>
      <c r="C474" s="122" t="s">
        <v>375</v>
      </c>
      <c r="D474" s="408">
        <v>111328.5</v>
      </c>
      <c r="E474" s="408"/>
      <c r="F474" s="461">
        <v>33398550</v>
      </c>
      <c r="G474" s="323">
        <f>F474+J474</f>
        <v>34692743.8125</v>
      </c>
      <c r="H474" s="410">
        <v>34692748.8125</v>
      </c>
      <c r="I474" s="443"/>
      <c r="J474" s="44">
        <f t="shared" si="48"/>
        <v>1294193.8125</v>
      </c>
      <c r="K474" s="44">
        <f t="shared" si="47"/>
        <v>24743025</v>
      </c>
    </row>
    <row r="475" spans="1:11" ht="26.25" customHeight="1">
      <c r="A475" s="172"/>
      <c r="B475" s="373"/>
      <c r="C475" s="98" t="s">
        <v>376</v>
      </c>
      <c r="D475" s="305">
        <v>59540.76</v>
      </c>
      <c r="E475" s="305"/>
      <c r="F475" s="85">
        <v>23820000</v>
      </c>
      <c r="G475" s="286">
        <f>F475+J475</f>
        <v>24743025</v>
      </c>
      <c r="H475" s="83">
        <v>24743039</v>
      </c>
      <c r="I475" s="443"/>
      <c r="J475" s="44">
        <f t="shared" si="48"/>
        <v>923025</v>
      </c>
      <c r="K475" s="44">
        <f t="shared" si="47"/>
        <v>11843931.375</v>
      </c>
    </row>
    <row r="476" spans="1:17" s="43" customFormat="1" ht="26.25" customHeight="1">
      <c r="A476" s="172"/>
      <c r="B476" s="447"/>
      <c r="C476" s="98" t="s">
        <v>377</v>
      </c>
      <c r="D476" s="305">
        <v>76014</v>
      </c>
      <c r="E476" s="305"/>
      <c r="F476" s="358">
        <v>11402100</v>
      </c>
      <c r="G476" s="286">
        <f>F476+J476</f>
        <v>11843931.375</v>
      </c>
      <c r="H476" s="83">
        <v>11843939.375</v>
      </c>
      <c r="I476" s="443"/>
      <c r="J476" s="44">
        <f t="shared" si="48"/>
        <v>441831.375</v>
      </c>
      <c r="K476" s="44">
        <f t="shared" si="47"/>
        <v>3962000.2500000005</v>
      </c>
      <c r="L476" s="255"/>
      <c r="M476" s="255"/>
      <c r="N476" s="172"/>
      <c r="O476" s="172"/>
      <c r="P476" s="172"/>
      <c r="Q476" s="172"/>
    </row>
    <row r="477" spans="1:13" s="260" customFormat="1" ht="26.25" customHeight="1">
      <c r="A477" s="172"/>
      <c r="B477" s="93" t="s">
        <v>925</v>
      </c>
      <c r="C477" s="98" t="s">
        <v>378</v>
      </c>
      <c r="D477" s="305">
        <v>13486</v>
      </c>
      <c r="E477" s="305"/>
      <c r="F477" s="358">
        <v>3814200</v>
      </c>
      <c r="G477" s="286">
        <v>3962000</v>
      </c>
      <c r="H477" s="83">
        <v>3961999</v>
      </c>
      <c r="I477" s="443"/>
      <c r="J477" s="44">
        <f t="shared" si="48"/>
        <v>147800.25</v>
      </c>
      <c r="K477" s="44">
        <f t="shared" si="47"/>
        <v>3874537.5</v>
      </c>
      <c r="L477" s="255"/>
      <c r="M477" s="255"/>
    </row>
    <row r="478" spans="1:13" s="260" customFormat="1" ht="26.25" customHeight="1">
      <c r="A478" s="172"/>
      <c r="B478" s="303"/>
      <c r="C478" s="296" t="s">
        <v>379</v>
      </c>
      <c r="D478" s="297">
        <v>14903</v>
      </c>
      <c r="E478" s="298"/>
      <c r="F478" s="474">
        <v>3730000</v>
      </c>
      <c r="G478" s="286">
        <f>F478+J478</f>
        <v>3874537.5</v>
      </c>
      <c r="H478" s="83">
        <v>3874538.5</v>
      </c>
      <c r="I478" s="443"/>
      <c r="J478" s="44">
        <f t="shared" si="48"/>
        <v>144537.5</v>
      </c>
      <c r="K478" s="44">
        <f t="shared" si="47"/>
        <v>415500</v>
      </c>
      <c r="L478" s="255"/>
      <c r="M478" s="255"/>
    </row>
    <row r="479" spans="1:10" ht="26.25" customHeight="1">
      <c r="A479" s="43"/>
      <c r="B479" s="122" t="s">
        <v>304</v>
      </c>
      <c r="C479" s="142" t="s">
        <v>380</v>
      </c>
      <c r="D479" s="371">
        <v>1000</v>
      </c>
      <c r="E479" s="371"/>
      <c r="F479" s="306">
        <v>400000</v>
      </c>
      <c r="G479" s="282">
        <f>F479+J479</f>
        <v>415500</v>
      </c>
      <c r="H479" s="283">
        <v>415499</v>
      </c>
      <c r="I479" s="443"/>
      <c r="J479" s="44">
        <f t="shared" si="48"/>
        <v>15500</v>
      </c>
    </row>
    <row r="480" spans="1:8" ht="26.25" customHeight="1">
      <c r="A480" s="260"/>
      <c r="B480" s="471"/>
      <c r="C480" s="475" t="s">
        <v>381</v>
      </c>
      <c r="D480" s="476">
        <v>20000</v>
      </c>
      <c r="E480" s="476"/>
      <c r="F480" s="477" t="s">
        <v>382</v>
      </c>
      <c r="G480" s="286" t="str">
        <f>F480</f>
        <v>700,000/hectare</v>
      </c>
      <c r="H480" s="83" t="s">
        <v>382</v>
      </c>
    </row>
    <row r="481" spans="1:13" s="478" customFormat="1" ht="26.25" customHeight="1">
      <c r="A481" s="260"/>
      <c r="B481" s="111"/>
      <c r="C481" s="324" t="s">
        <v>383</v>
      </c>
      <c r="D481" s="284">
        <v>1035</v>
      </c>
      <c r="E481" s="402"/>
      <c r="F481" s="306">
        <v>1242000</v>
      </c>
      <c r="G481" s="85">
        <v>1290130</v>
      </c>
      <c r="H481" s="91">
        <v>1290139</v>
      </c>
      <c r="I481" s="443"/>
      <c r="J481" s="44"/>
      <c r="K481" s="44">
        <f aca="true" t="shared" si="49" ref="K481:K487">F482*(1+$J$8)</f>
        <v>7686750</v>
      </c>
      <c r="L481" s="255"/>
      <c r="M481" s="255"/>
    </row>
    <row r="482" spans="2:11" ht="26.25" customHeight="1">
      <c r="B482" s="1267" t="s">
        <v>3</v>
      </c>
      <c r="C482" s="1268" t="s">
        <v>259</v>
      </c>
      <c r="D482" s="1269">
        <v>18457</v>
      </c>
      <c r="E482" s="1269"/>
      <c r="F482" s="1159">
        <v>7400000</v>
      </c>
      <c r="G482" s="1160">
        <f aca="true" t="shared" si="50" ref="G482:G488">F482+J482</f>
        <v>7686750</v>
      </c>
      <c r="H482" s="1184">
        <v>7686749</v>
      </c>
      <c r="I482" s="443"/>
      <c r="J482" s="44">
        <f aca="true" t="shared" si="51" ref="J482:J488">F482*$J$8</f>
        <v>286750</v>
      </c>
      <c r="K482" s="44">
        <f t="shared" si="49"/>
        <v>8205086.250000001</v>
      </c>
    </row>
    <row r="483" spans="2:11" ht="12" customHeight="1">
      <c r="B483" s="122" t="s">
        <v>9</v>
      </c>
      <c r="C483" s="21" t="s">
        <v>384</v>
      </c>
      <c r="D483" s="284">
        <v>15798</v>
      </c>
      <c r="E483" s="284"/>
      <c r="F483" s="285">
        <v>7899000</v>
      </c>
      <c r="G483" s="286">
        <f t="shared" si="50"/>
        <v>8205086.25</v>
      </c>
      <c r="H483" s="83">
        <v>8205089</v>
      </c>
      <c r="I483" s="443"/>
      <c r="J483" s="44">
        <f t="shared" si="51"/>
        <v>306086.25</v>
      </c>
      <c r="K483" s="44">
        <f t="shared" si="49"/>
        <v>1843852.92375</v>
      </c>
    </row>
    <row r="484" spans="2:11" ht="12.75">
      <c r="B484" s="293"/>
      <c r="C484" s="98" t="s">
        <v>385</v>
      </c>
      <c r="D484" s="305">
        <v>20000</v>
      </c>
      <c r="E484" s="305"/>
      <c r="F484" s="313">
        <v>1775069</v>
      </c>
      <c r="G484" s="286">
        <f t="shared" si="50"/>
        <v>1843852.92375</v>
      </c>
      <c r="H484" s="83">
        <v>1843858.92375</v>
      </c>
      <c r="I484" s="443"/>
      <c r="J484" s="44">
        <f t="shared" si="51"/>
        <v>68783.92375</v>
      </c>
      <c r="K484" s="44">
        <f t="shared" si="49"/>
        <v>126484484.43750001</v>
      </c>
    </row>
    <row r="485" spans="2:11" ht="26.25" customHeight="1">
      <c r="B485" s="122" t="s">
        <v>30</v>
      </c>
      <c r="C485" s="479" t="s">
        <v>386</v>
      </c>
      <c r="D485" s="305">
        <v>347903</v>
      </c>
      <c r="E485" s="305"/>
      <c r="F485" s="313">
        <v>121766050</v>
      </c>
      <c r="G485" s="286">
        <f t="shared" si="50"/>
        <v>126484484.4375</v>
      </c>
      <c r="H485" s="83">
        <v>126484489.4375</v>
      </c>
      <c r="I485" s="443"/>
      <c r="J485" s="44">
        <f t="shared" si="51"/>
        <v>4718434.4375</v>
      </c>
      <c r="K485" s="44">
        <f t="shared" si="49"/>
        <v>14695715.625</v>
      </c>
    </row>
    <row r="486" spans="1:17" s="481" customFormat="1" ht="26.25" customHeight="1">
      <c r="A486" s="255"/>
      <c r="B486" s="471"/>
      <c r="C486" s="480" t="s">
        <v>387</v>
      </c>
      <c r="D486" s="305">
        <v>56590</v>
      </c>
      <c r="E486" s="305"/>
      <c r="F486" s="313">
        <v>14147500</v>
      </c>
      <c r="G486" s="286">
        <f t="shared" si="50"/>
        <v>14695715.625</v>
      </c>
      <c r="H486" s="83">
        <v>14695738.625</v>
      </c>
      <c r="I486" s="443"/>
      <c r="J486" s="44">
        <f t="shared" si="51"/>
        <v>548215.625</v>
      </c>
      <c r="K486" s="44">
        <f t="shared" si="49"/>
        <v>9118147.5</v>
      </c>
      <c r="L486" s="255"/>
      <c r="M486" s="255"/>
      <c r="N486" s="255"/>
      <c r="O486" s="255"/>
      <c r="P486" s="255"/>
      <c r="Q486" s="255"/>
    </row>
    <row r="487" spans="1:17" s="481" customFormat="1" ht="26.25" customHeight="1">
      <c r="A487" s="255"/>
      <c r="B487" s="471"/>
      <c r="C487" s="98" t="s">
        <v>388</v>
      </c>
      <c r="D487" s="305">
        <v>5852</v>
      </c>
      <c r="E487" s="305"/>
      <c r="F487" s="313">
        <v>8778000</v>
      </c>
      <c r="G487" s="286">
        <f t="shared" si="50"/>
        <v>9118147.5</v>
      </c>
      <c r="H487" s="83">
        <v>9118148.5</v>
      </c>
      <c r="I487" s="443"/>
      <c r="J487" s="44">
        <f t="shared" si="51"/>
        <v>340147.5</v>
      </c>
      <c r="K487" s="44">
        <f t="shared" si="49"/>
        <v>4051125.0000000005</v>
      </c>
      <c r="L487" s="255"/>
      <c r="M487" s="255"/>
      <c r="N487" s="255"/>
      <c r="O487" s="255"/>
      <c r="P487" s="255"/>
      <c r="Q487" s="255"/>
    </row>
    <row r="488" spans="1:17" s="481" customFormat="1" ht="19.5" customHeight="1">
      <c r="A488" s="255"/>
      <c r="B488" s="449"/>
      <c r="C488" s="899" t="s">
        <v>645</v>
      </c>
      <c r="D488" s="305">
        <v>10070</v>
      </c>
      <c r="E488" s="305"/>
      <c r="F488" s="313">
        <v>3900000</v>
      </c>
      <c r="G488" s="286">
        <f t="shared" si="50"/>
        <v>4051125</v>
      </c>
      <c r="H488" s="83">
        <v>4051139</v>
      </c>
      <c r="I488" s="443"/>
      <c r="J488" s="44">
        <f t="shared" si="51"/>
        <v>151125</v>
      </c>
      <c r="K488" s="44"/>
      <c r="L488" s="255"/>
      <c r="M488" s="172"/>
      <c r="N488" s="255"/>
      <c r="O488" s="255"/>
      <c r="P488" s="255"/>
      <c r="Q488" s="255"/>
    </row>
    <row r="489" spans="2:17" s="481" customFormat="1" ht="26.25" customHeight="1">
      <c r="B489" s="352"/>
      <c r="C489" s="352"/>
      <c r="D489" s="353"/>
      <c r="E489" s="353"/>
      <c r="F489" s="353"/>
      <c r="G489" s="354"/>
      <c r="H489" s="355"/>
      <c r="I489" s="224"/>
      <c r="J489" s="44"/>
      <c r="K489" s="44"/>
      <c r="L489" s="172"/>
      <c r="M489" s="260"/>
      <c r="N489" s="255"/>
      <c r="O489" s="255"/>
      <c r="P489" s="255"/>
      <c r="Q489" s="255"/>
    </row>
    <row r="490" spans="2:17" s="481" customFormat="1" ht="26.25" customHeight="1">
      <c r="B490" s="482" t="s">
        <v>389</v>
      </c>
      <c r="C490" s="483"/>
      <c r="D490" s="484"/>
      <c r="E490" s="484"/>
      <c r="F490" s="484"/>
      <c r="G490" s="484"/>
      <c r="H490" s="485"/>
      <c r="I490" s="259"/>
      <c r="J490" s="44"/>
      <c r="K490" s="357"/>
      <c r="L490" s="260"/>
      <c r="M490" s="260"/>
      <c r="N490" s="255"/>
      <c r="O490" s="255"/>
      <c r="P490" s="255"/>
      <c r="Q490" s="255"/>
    </row>
    <row r="491" spans="2:17" s="481" customFormat="1" ht="26.25" customHeight="1">
      <c r="B491" s="72" t="s">
        <v>433</v>
      </c>
      <c r="C491" s="72" t="s">
        <v>700</v>
      </c>
      <c r="D491" s="356" t="s">
        <v>701</v>
      </c>
      <c r="E491" s="356" t="s">
        <v>702</v>
      </c>
      <c r="F491" s="167" t="s">
        <v>912</v>
      </c>
      <c r="G491" s="167" t="s">
        <v>913</v>
      </c>
      <c r="H491" s="173" t="s">
        <v>914</v>
      </c>
      <c r="I491" s="279"/>
      <c r="J491" s="357"/>
      <c r="K491" s="357"/>
      <c r="L491" s="260"/>
      <c r="M491" s="255"/>
      <c r="N491" s="255"/>
      <c r="O491" s="255"/>
      <c r="P491" s="255"/>
      <c r="Q491" s="255"/>
    </row>
    <row r="492" spans="2:17" s="481" customFormat="1" ht="26.25" customHeight="1">
      <c r="B492" s="114"/>
      <c r="C492" s="114"/>
      <c r="D492" s="356" t="s">
        <v>704</v>
      </c>
      <c r="E492" s="356" t="s">
        <v>704</v>
      </c>
      <c r="F492" s="117"/>
      <c r="G492" s="117"/>
      <c r="H492" s="175"/>
      <c r="I492" s="279"/>
      <c r="J492" s="357"/>
      <c r="K492" s="44"/>
      <c r="L492" s="255"/>
      <c r="M492" s="255"/>
      <c r="N492" s="255"/>
      <c r="O492" s="255"/>
      <c r="P492" s="255"/>
      <c r="Q492" s="255"/>
    </row>
    <row r="493" spans="2:17" s="481" customFormat="1" ht="26.25" customHeight="1">
      <c r="B493" s="111" t="s">
        <v>71</v>
      </c>
      <c r="C493" s="486" t="s">
        <v>390</v>
      </c>
      <c r="D493" s="371"/>
      <c r="E493" s="371"/>
      <c r="F493" s="306" t="s">
        <v>797</v>
      </c>
      <c r="G493" s="372" t="s">
        <v>797</v>
      </c>
      <c r="H493" s="183" t="s">
        <v>797</v>
      </c>
      <c r="I493" s="443"/>
      <c r="J493" s="44"/>
      <c r="K493" s="44"/>
      <c r="L493" s="255"/>
      <c r="M493" s="478"/>
      <c r="N493" s="255"/>
      <c r="O493" s="255"/>
      <c r="P493" s="255"/>
      <c r="Q493" s="255"/>
    </row>
    <row r="494" spans="2:17" s="481" customFormat="1" ht="12" customHeight="1">
      <c r="B494" s="252"/>
      <c r="C494" s="250"/>
      <c r="D494" s="382"/>
      <c r="E494" s="382"/>
      <c r="F494" s="322"/>
      <c r="G494" s="322"/>
      <c r="H494" s="487"/>
      <c r="I494" s="478"/>
      <c r="J494" s="44"/>
      <c r="K494" s="357"/>
      <c r="L494" s="478"/>
      <c r="M494" s="255"/>
      <c r="N494" s="255"/>
      <c r="O494" s="255"/>
      <c r="P494" s="255"/>
      <c r="Q494" s="255"/>
    </row>
    <row r="495" spans="2:17" s="481" customFormat="1" ht="18.75" customHeight="1">
      <c r="B495" s="139"/>
      <c r="C495" s="225" t="s">
        <v>900</v>
      </c>
      <c r="D495" s="362"/>
      <c r="E495" s="362"/>
      <c r="F495" s="354"/>
      <c r="G495" s="354"/>
      <c r="H495" s="355"/>
      <c r="I495" s="259"/>
      <c r="J495" s="357"/>
      <c r="K495" s="44"/>
      <c r="L495" s="255"/>
      <c r="M495" s="255"/>
      <c r="N495" s="255"/>
      <c r="O495" s="255"/>
      <c r="P495" s="255"/>
      <c r="Q495" s="255"/>
    </row>
    <row r="496" spans="2:17" s="481" customFormat="1" ht="22.5" customHeight="1">
      <c r="B496" s="139"/>
      <c r="C496" s="225" t="s">
        <v>901</v>
      </c>
      <c r="D496" s="362"/>
      <c r="E496" s="362"/>
      <c r="F496" s="354"/>
      <c r="G496" s="354"/>
      <c r="H496" s="355"/>
      <c r="I496" s="259"/>
      <c r="J496" s="44"/>
      <c r="K496" s="44"/>
      <c r="L496" s="255"/>
      <c r="M496" s="255"/>
      <c r="N496" s="255"/>
      <c r="O496" s="255"/>
      <c r="P496" s="255"/>
      <c r="Q496" s="255"/>
    </row>
    <row r="497" spans="1:9" ht="22.5" customHeight="1">
      <c r="A497" s="481"/>
      <c r="B497" s="139"/>
      <c r="C497" s="225" t="s">
        <v>902</v>
      </c>
      <c r="D497" s="489"/>
      <c r="E497" s="489"/>
      <c r="F497" s="489"/>
      <c r="G497" s="489"/>
      <c r="H497" s="490"/>
      <c r="I497" s="491"/>
    </row>
    <row r="498" spans="2:11" s="481" customFormat="1" ht="6.75" customHeight="1">
      <c r="B498" s="230"/>
      <c r="C498" s="230"/>
      <c r="D498" s="492"/>
      <c r="E498" s="256"/>
      <c r="F498" s="493"/>
      <c r="G498" s="493"/>
      <c r="H498" s="494"/>
      <c r="I498" s="259"/>
      <c r="J498" s="44"/>
      <c r="K498" s="495"/>
    </row>
    <row r="499" spans="1:10" ht="22.5" customHeight="1">
      <c r="A499" s="481"/>
      <c r="C499" s="496"/>
      <c r="D499" s="497"/>
      <c r="E499" s="498"/>
      <c r="F499" s="499"/>
      <c r="G499" s="499"/>
      <c r="H499" s="500"/>
      <c r="I499" s="501"/>
      <c r="J499" s="495"/>
    </row>
    <row r="500" spans="2:9" ht="22.5" customHeight="1">
      <c r="B500" s="363"/>
      <c r="C500" s="502" t="s">
        <v>1774</v>
      </c>
      <c r="D500" s="492"/>
      <c r="E500" s="503"/>
      <c r="F500" s="504"/>
      <c r="G500" s="504"/>
      <c r="H500" s="505"/>
      <c r="I500" s="255"/>
    </row>
    <row r="501" spans="2:9" ht="12.75" customHeight="1">
      <c r="B501" s="363"/>
      <c r="C501" s="506" t="s">
        <v>1775</v>
      </c>
      <c r="D501" s="492"/>
      <c r="E501" s="503"/>
      <c r="F501" s="504"/>
      <c r="G501" s="504"/>
      <c r="H501" s="505"/>
      <c r="I501" s="255"/>
    </row>
    <row r="502" spans="2:9" ht="12.75">
      <c r="B502" s="363"/>
      <c r="C502" s="506" t="s">
        <v>1777</v>
      </c>
      <c r="D502" s="492"/>
      <c r="E502" s="503"/>
      <c r="F502" s="504"/>
      <c r="G502" s="504"/>
      <c r="H502" s="505"/>
      <c r="I502" s="255"/>
    </row>
    <row r="503" spans="3:5" ht="12.75">
      <c r="C503" s="249" t="s">
        <v>903</v>
      </c>
      <c r="D503" s="508"/>
      <c r="E503" s="509"/>
    </row>
    <row r="504" spans="3:5" ht="12.75">
      <c r="C504" s="172" t="s">
        <v>905</v>
      </c>
      <c r="D504" s="290"/>
      <c r="E504" s="509"/>
    </row>
    <row r="505" spans="3:5" ht="12.75">
      <c r="C505" s="172" t="s">
        <v>906</v>
      </c>
      <c r="D505" s="290"/>
      <c r="E505" s="509"/>
    </row>
    <row r="506" spans="3:5" ht="12.75">
      <c r="C506" s="172" t="s">
        <v>907</v>
      </c>
      <c r="D506" s="290"/>
      <c r="E506" s="509"/>
    </row>
    <row r="507" ht="12.75">
      <c r="C507" s="172" t="s">
        <v>391</v>
      </c>
    </row>
    <row r="508" ht="25.5">
      <c r="C508" s="252" t="s">
        <v>908</v>
      </c>
    </row>
    <row r="509" ht="12.75">
      <c r="C509" s="172" t="s">
        <v>909</v>
      </c>
    </row>
    <row r="65526" ht="12.75">
      <c r="I65526" s="443">
        <f>G65526-H65526</f>
        <v>0</v>
      </c>
    </row>
  </sheetData>
  <mergeCells count="26">
    <mergeCell ref="B2:F2"/>
    <mergeCell ref="B3:F3"/>
    <mergeCell ref="B5:F5"/>
    <mergeCell ref="B6:F6"/>
    <mergeCell ref="B7:B8"/>
    <mergeCell ref="C7:C8"/>
    <mergeCell ref="F7:F8"/>
    <mergeCell ref="G7:G8"/>
    <mergeCell ref="H7:H8"/>
    <mergeCell ref="B10:B12"/>
    <mergeCell ref="B436:G436"/>
    <mergeCell ref="B465:F465"/>
    <mergeCell ref="B62:H62"/>
    <mergeCell ref="H63:H64"/>
    <mergeCell ref="C63:C64"/>
    <mergeCell ref="B63:B64"/>
    <mergeCell ref="B117:H117"/>
    <mergeCell ref="H118:H119"/>
    <mergeCell ref="B376:H376"/>
    <mergeCell ref="H377:H378"/>
    <mergeCell ref="B381:H381"/>
    <mergeCell ref="H382:H383"/>
    <mergeCell ref="B402:H402"/>
    <mergeCell ref="H403:H404"/>
    <mergeCell ref="B470:H470"/>
    <mergeCell ref="H471:H472"/>
  </mergeCells>
  <printOptions/>
  <pageMargins left="1.15" right="0.3298611111111111" top="0.6298611111111111" bottom="0.7701388888888889" header="0.5118055555555555" footer="0.5118055555555555"/>
  <pageSetup horizontalDpi="300" verticalDpi="300" orientation="portrait" paperSize="5" scale="64" r:id="rId2"/>
  <rowBreaks count="7" manualBreakCount="7">
    <brk id="68" max="255" man="1"/>
    <brk id="140" min="1" max="7" man="1"/>
    <brk id="218" min="1" max="7" man="1"/>
    <brk id="295" min="1" max="7" man="1"/>
    <brk id="364" min="1" max="7" man="1"/>
    <brk id="419" max="255" man="1"/>
    <brk id="468" max="255" man="1"/>
  </rowBreaks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1"/>
  <sheetViews>
    <sheetView view="pageBreakPreview" zoomScale="80" zoomScaleNormal="75" zoomScaleSheetLayoutView="80" workbookViewId="0" topLeftCell="A92">
      <selection activeCell="C105" sqref="C105"/>
    </sheetView>
  </sheetViews>
  <sheetFormatPr defaultColWidth="9.140625" defaultRowHeight="12.75"/>
  <cols>
    <col min="1" max="1" width="1.8515625" style="53" customWidth="1"/>
    <col min="2" max="2" width="21.7109375" style="53" customWidth="1"/>
    <col min="3" max="3" width="70.00390625" style="58" customWidth="1"/>
    <col min="4" max="5" width="15.28125" style="943" customWidth="1"/>
    <col min="6" max="7" width="20.7109375" style="75" hidden="1" customWidth="1"/>
    <col min="8" max="8" width="17.28125" style="75" customWidth="1"/>
    <col min="9" max="9" width="9.140625" style="53" customWidth="1"/>
    <col min="10" max="11" width="0" style="53" hidden="1" customWidth="1"/>
    <col min="12" max="16384" width="9.140625" style="53" customWidth="1"/>
  </cols>
  <sheetData>
    <row r="1" spans="2:8" s="59" customFormat="1" ht="59.25" customHeight="1">
      <c r="B1" s="60"/>
      <c r="C1" s="512"/>
      <c r="D1" s="944"/>
      <c r="E1" s="901"/>
      <c r="F1" s="571"/>
      <c r="G1" s="571"/>
      <c r="H1" s="571"/>
    </row>
    <row r="2" spans="2:8" s="59" customFormat="1" ht="29.25" customHeight="1">
      <c r="B2" s="1054" t="s">
        <v>698</v>
      </c>
      <c r="C2" s="1054"/>
      <c r="D2" s="1054"/>
      <c r="E2" s="1054"/>
      <c r="F2" s="1054"/>
      <c r="G2" s="738"/>
      <c r="H2" s="738"/>
    </row>
    <row r="3" spans="2:8" s="66" customFormat="1" ht="23.25" customHeight="1">
      <c r="B3" s="1055" t="str">
        <f>'METRO MANILA'!B3:F3</f>
        <v>LIST OF PROPERTIES FOR SALE AS OF FEBRUARY 24, 2011</v>
      </c>
      <c r="C3" s="1055"/>
      <c r="D3" s="1055"/>
      <c r="E3" s="1055"/>
      <c r="F3" s="1055"/>
      <c r="G3" s="902"/>
      <c r="H3" s="902"/>
    </row>
    <row r="4" spans="2:8" s="66" customFormat="1" ht="11.25" customHeight="1">
      <c r="B4" s="67"/>
      <c r="C4" s="272"/>
      <c r="D4" s="902"/>
      <c r="E4" s="902"/>
      <c r="F4" s="902"/>
      <c r="G4" s="902"/>
      <c r="H4" s="902"/>
    </row>
    <row r="5" spans="2:8" ht="17.25" customHeight="1">
      <c r="B5" s="1208" t="s">
        <v>392</v>
      </c>
      <c r="C5" s="1208"/>
      <c r="D5" s="1208"/>
      <c r="E5" s="1208"/>
      <c r="F5" s="1208"/>
      <c r="G5" s="903"/>
      <c r="H5" s="904"/>
    </row>
    <row r="6" spans="2:8" ht="12.75" customHeight="1">
      <c r="B6" s="1209" t="s">
        <v>911</v>
      </c>
      <c r="C6" s="1209"/>
      <c r="D6" s="1209"/>
      <c r="E6" s="1209"/>
      <c r="F6" s="1209"/>
      <c r="G6" s="905"/>
      <c r="H6" s="906"/>
    </row>
    <row r="7" spans="2:11" s="71" customFormat="1" ht="12.75" customHeight="1">
      <c r="B7" s="1104" t="s">
        <v>433</v>
      </c>
      <c r="C7" s="1080" t="s">
        <v>700</v>
      </c>
      <c r="D7" s="517" t="s">
        <v>701</v>
      </c>
      <c r="E7" s="517" t="s">
        <v>702</v>
      </c>
      <c r="F7" s="1207" t="s">
        <v>912</v>
      </c>
      <c r="G7" s="1207" t="s">
        <v>913</v>
      </c>
      <c r="H7" s="1205" t="s">
        <v>914</v>
      </c>
      <c r="J7" s="519" t="s">
        <v>915</v>
      </c>
      <c r="K7" s="519"/>
    </row>
    <row r="8" spans="2:11" s="71" customFormat="1" ht="31.5" customHeight="1">
      <c r="B8" s="1104"/>
      <c r="C8" s="1080"/>
      <c r="D8" s="520" t="s">
        <v>704</v>
      </c>
      <c r="E8" s="520" t="s">
        <v>704</v>
      </c>
      <c r="F8" s="1207"/>
      <c r="G8" s="1207"/>
      <c r="H8" s="1205"/>
      <c r="J8" s="521">
        <v>0.03875</v>
      </c>
      <c r="K8" s="519"/>
    </row>
    <row r="9" spans="2:17" s="76" customFormat="1" ht="12.75" customHeight="1">
      <c r="B9" s="1270" t="s">
        <v>522</v>
      </c>
      <c r="C9" s="1271" t="s">
        <v>260</v>
      </c>
      <c r="D9" s="1272">
        <v>3003</v>
      </c>
      <c r="E9" s="1273">
        <v>431</v>
      </c>
      <c r="F9" s="1274">
        <v>10300000</v>
      </c>
      <c r="G9" s="1275">
        <f>F9+J9</f>
        <v>10699125</v>
      </c>
      <c r="H9" s="1276">
        <v>10699139</v>
      </c>
      <c r="I9" s="76" t="s">
        <v>918</v>
      </c>
      <c r="J9" s="525">
        <f>F9*$J$8</f>
        <v>399125</v>
      </c>
      <c r="K9" s="525">
        <f>F9*(1+$J$8)</f>
        <v>10699125</v>
      </c>
      <c r="L9" s="53"/>
      <c r="M9" s="53"/>
      <c r="N9" s="53"/>
      <c r="O9" s="53"/>
      <c r="P9" s="53"/>
      <c r="Q9" s="53"/>
    </row>
    <row r="10" spans="2:11" ht="27" customHeight="1">
      <c r="B10" s="1270"/>
      <c r="C10" s="1277" t="s">
        <v>261</v>
      </c>
      <c r="D10" s="1278">
        <v>376</v>
      </c>
      <c r="E10" s="1279">
        <v>220</v>
      </c>
      <c r="F10" s="1280">
        <v>1808000</v>
      </c>
      <c r="G10" s="1281">
        <f>F10+J10</f>
        <v>1878060</v>
      </c>
      <c r="H10" s="1282">
        <v>1878059</v>
      </c>
      <c r="I10" s="76" t="s">
        <v>923</v>
      </c>
      <c r="J10" s="525">
        <f>F10*$J$8</f>
        <v>70060</v>
      </c>
      <c r="K10" s="525">
        <f>F10*(1+$J$8)</f>
        <v>1878060</v>
      </c>
    </row>
    <row r="11" spans="2:9" ht="25.5">
      <c r="B11" s="952" t="s">
        <v>393</v>
      </c>
      <c r="C11" s="951" t="s">
        <v>394</v>
      </c>
      <c r="D11" s="953">
        <v>504</v>
      </c>
      <c r="E11" s="953">
        <v>507</v>
      </c>
      <c r="F11" s="954">
        <v>20000000</v>
      </c>
      <c r="G11" s="955">
        <f>F11+J11</f>
        <v>20000000</v>
      </c>
      <c r="H11" s="956">
        <v>20000000</v>
      </c>
      <c r="I11" s="76" t="s">
        <v>929</v>
      </c>
    </row>
    <row r="12" spans="2:11" ht="12.75" customHeight="1">
      <c r="B12" s="1204" t="s">
        <v>395</v>
      </c>
      <c r="C12" s="951" t="s">
        <v>396</v>
      </c>
      <c r="D12" s="953">
        <v>3755</v>
      </c>
      <c r="E12" s="953">
        <v>190</v>
      </c>
      <c r="F12" s="954">
        <v>1289333.33</v>
      </c>
      <c r="G12" s="955">
        <f>F12+J12</f>
        <v>1339294.9965375</v>
      </c>
      <c r="H12" s="956">
        <v>1339298.9965375</v>
      </c>
      <c r="I12" s="76" t="s">
        <v>931</v>
      </c>
      <c r="J12" s="525">
        <f>F12*$J$8</f>
        <v>49961.6665375</v>
      </c>
      <c r="K12" s="525">
        <f>F12*(1+$J$8)</f>
        <v>1339294.9965375</v>
      </c>
    </row>
    <row r="13" spans="2:8" ht="29.25" customHeight="1">
      <c r="B13" s="1204"/>
      <c r="C13" s="1283" t="s">
        <v>262</v>
      </c>
      <c r="D13" s="1284">
        <v>248</v>
      </c>
      <c r="E13" s="1285">
        <v>160</v>
      </c>
      <c r="F13" s="1286">
        <v>1392000</v>
      </c>
      <c r="G13" s="1286">
        <v>1445949</v>
      </c>
      <c r="H13" s="1287">
        <v>1445949</v>
      </c>
    </row>
    <row r="14" spans="2:8" s="113" customFormat="1" ht="6.75" customHeight="1">
      <c r="B14" s="1206"/>
      <c r="C14" s="1206"/>
      <c r="D14" s="1206"/>
      <c r="E14" s="1206"/>
      <c r="F14" s="1206"/>
      <c r="G14" s="912"/>
      <c r="H14" s="912"/>
    </row>
    <row r="15" spans="2:8" ht="12.75" customHeight="1">
      <c r="B15" s="791" t="s">
        <v>795</v>
      </c>
      <c r="C15" s="1202"/>
      <c r="D15" s="906"/>
      <c r="E15" s="964"/>
      <c r="F15" s="964"/>
      <c r="G15" s="964"/>
      <c r="H15" s="905"/>
    </row>
    <row r="16" spans="2:12" s="71" customFormat="1" ht="12.75" customHeight="1">
      <c r="B16" s="960" t="s">
        <v>433</v>
      </c>
      <c r="C16" s="961" t="s">
        <v>700</v>
      </c>
      <c r="D16" s="968" t="s">
        <v>701</v>
      </c>
      <c r="E16" s="968" t="s">
        <v>702</v>
      </c>
      <c r="F16" s="788" t="s">
        <v>912</v>
      </c>
      <c r="G16" s="788" t="s">
        <v>913</v>
      </c>
      <c r="H16" s="1203" t="s">
        <v>914</v>
      </c>
      <c r="L16" s="53"/>
    </row>
    <row r="17" spans="2:12" s="71" customFormat="1" ht="30.75" customHeight="1">
      <c r="B17" s="962"/>
      <c r="C17" s="961"/>
      <c r="D17" s="968" t="s">
        <v>704</v>
      </c>
      <c r="E17" s="968" t="s">
        <v>704</v>
      </c>
      <c r="F17" s="969"/>
      <c r="G17" s="969"/>
      <c r="H17" s="1203"/>
      <c r="L17" s="53"/>
    </row>
    <row r="18" spans="2:12" s="519" customFormat="1" ht="25.5">
      <c r="B18" s="816" t="s">
        <v>522</v>
      </c>
      <c r="C18" s="963" t="s">
        <v>397</v>
      </c>
      <c r="D18" s="970">
        <v>658</v>
      </c>
      <c r="E18" s="970"/>
      <c r="F18" s="971">
        <v>658000</v>
      </c>
      <c r="G18" s="955">
        <f>F18+J18</f>
        <v>683497.5</v>
      </c>
      <c r="H18" s="956">
        <v>683498.5</v>
      </c>
      <c r="I18" s="519" t="s">
        <v>398</v>
      </c>
      <c r="J18" s="525">
        <f>F18*$J$8</f>
        <v>25497.5</v>
      </c>
      <c r="K18" s="525">
        <f>F18*(1+$J$8)</f>
        <v>683497.5</v>
      </c>
      <c r="L18" s="53"/>
    </row>
    <row r="19" spans="2:11" ht="25.5">
      <c r="B19" s="817"/>
      <c r="C19" s="975" t="s">
        <v>399</v>
      </c>
      <c r="D19" s="972">
        <v>806</v>
      </c>
      <c r="E19" s="972"/>
      <c r="F19" s="957">
        <v>2821000</v>
      </c>
      <c r="G19" s="955">
        <f>F19+J19</f>
        <v>2930313.75</v>
      </c>
      <c r="H19" s="956">
        <v>2930338.75</v>
      </c>
      <c r="I19" s="519" t="s">
        <v>936</v>
      </c>
      <c r="J19" s="525">
        <f>F19*$J$8</f>
        <v>109313.75</v>
      </c>
      <c r="K19" s="525">
        <f>F19*(1+$J$8)</f>
        <v>2930313.75</v>
      </c>
    </row>
    <row r="20" spans="2:12" s="519" customFormat="1" ht="36" customHeight="1">
      <c r="B20" s="817"/>
      <c r="C20" s="976" t="s">
        <v>400</v>
      </c>
      <c r="D20" s="973">
        <v>1175</v>
      </c>
      <c r="E20" s="974"/>
      <c r="F20" s="974"/>
      <c r="G20" s="974"/>
      <c r="H20" s="973">
        <v>2937500</v>
      </c>
      <c r="I20" s="519" t="s">
        <v>1</v>
      </c>
      <c r="J20" s="525" t="str">
        <f>"#REF!#REF!*[.$L$8]"</f>
        <v>#REF!#REF!*[.$L$8]</v>
      </c>
      <c r="K20" s="525" t="str">
        <f>"#REF!#REF!*(1+[.$L$8])"</f>
        <v>#REF!#REF!*(1+[.$L$8])</v>
      </c>
      <c r="L20" s="53"/>
    </row>
    <row r="21" spans="2:12" s="519" customFormat="1" ht="36" customHeight="1">
      <c r="B21" s="789"/>
      <c r="C21" s="976" t="s">
        <v>401</v>
      </c>
      <c r="D21" s="973">
        <v>1038</v>
      </c>
      <c r="E21" s="974"/>
      <c r="F21" s="974"/>
      <c r="G21" s="974"/>
      <c r="H21" s="973">
        <v>2595000</v>
      </c>
      <c r="I21" s="519" t="s">
        <v>402</v>
      </c>
      <c r="J21" s="525"/>
      <c r="K21" s="525"/>
      <c r="L21" s="53"/>
    </row>
    <row r="22" spans="1:11" ht="12.75">
      <c r="A22" s="113"/>
      <c r="B22" s="958" t="s">
        <v>393</v>
      </c>
      <c r="C22" s="959" t="s">
        <v>403</v>
      </c>
      <c r="D22" s="965">
        <v>831</v>
      </c>
      <c r="E22" s="966"/>
      <c r="F22" s="967">
        <v>5401500</v>
      </c>
      <c r="G22" s="928">
        <v>5610810</v>
      </c>
      <c r="H22" s="693">
        <v>5610839</v>
      </c>
      <c r="I22" s="519" t="s">
        <v>2</v>
      </c>
      <c r="J22" s="525">
        <f>F23*$J$8</f>
        <v>82564.625</v>
      </c>
      <c r="K22" s="525">
        <f>F23*(1+$J$8)</f>
        <v>2213264.625</v>
      </c>
    </row>
    <row r="23" spans="2:11" ht="21" customHeight="1">
      <c r="B23" s="1204" t="s">
        <v>404</v>
      </c>
      <c r="C23" s="158" t="s">
        <v>405</v>
      </c>
      <c r="D23" s="945">
        <v>3874</v>
      </c>
      <c r="E23" s="915"/>
      <c r="F23" s="916">
        <v>2130700</v>
      </c>
      <c r="G23" s="908">
        <f>F23+J22</f>
        <v>2213264.625</v>
      </c>
      <c r="H23" s="219">
        <v>2213268.625</v>
      </c>
      <c r="I23" s="519" t="s">
        <v>6</v>
      </c>
      <c r="J23" s="525">
        <f>F32*$J$8</f>
        <v>46976.625</v>
      </c>
      <c r="K23" s="525">
        <f>F32*(1+$J$8)</f>
        <v>1259276.625</v>
      </c>
    </row>
    <row r="24" spans="2:11" ht="21" customHeight="1">
      <c r="B24" s="1204"/>
      <c r="C24" s="158" t="s">
        <v>406</v>
      </c>
      <c r="D24" s="946">
        <v>11097</v>
      </c>
      <c r="E24" s="914"/>
      <c r="F24" s="917">
        <v>6103350</v>
      </c>
      <c r="G24" s="908">
        <f>F24+J63</f>
        <v>6339854.8125</v>
      </c>
      <c r="H24" s="219">
        <v>6339858.8125</v>
      </c>
      <c r="I24" s="519" t="s">
        <v>8</v>
      </c>
      <c r="J24" s="525">
        <f>F33*$J$8</f>
        <v>0</v>
      </c>
      <c r="K24" s="525">
        <f>F33*(1+$J$8)</f>
        <v>0</v>
      </c>
    </row>
    <row r="25" spans="2:11" ht="21" customHeight="1">
      <c r="B25" s="1204"/>
      <c r="C25" s="949" t="s">
        <v>407</v>
      </c>
      <c r="D25" s="376"/>
      <c r="E25" s="914"/>
      <c r="F25" s="917"/>
      <c r="G25" s="908"/>
      <c r="H25" s="219"/>
      <c r="I25" s="519"/>
      <c r="J25" s="525"/>
      <c r="K25" s="525"/>
    </row>
    <row r="26" spans="2:11" ht="13.5" customHeight="1">
      <c r="B26" s="1204"/>
      <c r="C26" s="156" t="s">
        <v>408</v>
      </c>
      <c r="D26" s="947">
        <v>240</v>
      </c>
      <c r="E26" s="914"/>
      <c r="F26" s="911">
        <v>120000</v>
      </c>
      <c r="G26" s="908"/>
      <c r="H26" s="541">
        <v>128160</v>
      </c>
      <c r="I26" s="519"/>
      <c r="J26" s="525"/>
      <c r="K26" s="525"/>
    </row>
    <row r="27" spans="2:11" ht="21" customHeight="1">
      <c r="B27" s="1204"/>
      <c r="C27" s="82" t="s">
        <v>409</v>
      </c>
      <c r="D27" s="376">
        <v>259</v>
      </c>
      <c r="E27" s="914"/>
      <c r="F27" s="911">
        <v>129500</v>
      </c>
      <c r="G27" s="908"/>
      <c r="H27" s="911">
        <v>138310</v>
      </c>
      <c r="I27" s="519"/>
      <c r="J27" s="525"/>
      <c r="K27" s="525"/>
    </row>
    <row r="28" spans="2:11" ht="21" customHeight="1">
      <c r="B28" s="1204"/>
      <c r="C28" s="82" t="s">
        <v>410</v>
      </c>
      <c r="D28" s="376">
        <v>240</v>
      </c>
      <c r="E28" s="914"/>
      <c r="F28" s="911">
        <v>120000</v>
      </c>
      <c r="G28" s="908"/>
      <c r="H28" s="911">
        <v>128160</v>
      </c>
      <c r="I28" s="519"/>
      <c r="J28" s="525"/>
      <c r="K28" s="525"/>
    </row>
    <row r="29" spans="2:11" ht="21" customHeight="1">
      <c r="B29" s="1204"/>
      <c r="C29" s="950" t="s">
        <v>411</v>
      </c>
      <c r="D29" s="914">
        <v>240</v>
      </c>
      <c r="E29" s="914"/>
      <c r="F29" s="911">
        <v>120000</v>
      </c>
      <c r="G29" s="908"/>
      <c r="H29" s="911">
        <v>128160</v>
      </c>
      <c r="I29" s="519"/>
      <c r="J29" s="525"/>
      <c r="K29" s="525"/>
    </row>
    <row r="30" spans="2:11" ht="21" customHeight="1">
      <c r="B30" s="1204"/>
      <c r="C30" s="950" t="s">
        <v>412</v>
      </c>
      <c r="D30" s="914">
        <v>308</v>
      </c>
      <c r="E30" s="914"/>
      <c r="F30" s="911">
        <v>154000</v>
      </c>
      <c r="G30" s="908"/>
      <c r="H30" s="911">
        <v>164480</v>
      </c>
      <c r="I30" s="519"/>
      <c r="J30" s="525"/>
      <c r="K30" s="525"/>
    </row>
    <row r="31" spans="2:11" ht="21" customHeight="1">
      <c r="B31" s="1204"/>
      <c r="C31" s="950" t="s">
        <v>413</v>
      </c>
      <c r="D31" s="914">
        <v>240</v>
      </c>
      <c r="E31" s="914"/>
      <c r="F31" s="911">
        <v>120000</v>
      </c>
      <c r="G31" s="908"/>
      <c r="H31" s="911">
        <v>128160</v>
      </c>
      <c r="I31" s="519"/>
      <c r="J31" s="525"/>
      <c r="K31" s="525"/>
    </row>
    <row r="32" spans="2:11" ht="18" customHeight="1">
      <c r="B32" s="121" t="s">
        <v>414</v>
      </c>
      <c r="C32" s="1292" t="s">
        <v>264</v>
      </c>
      <c r="D32" s="1293">
        <v>4041</v>
      </c>
      <c r="E32" s="1293"/>
      <c r="F32" s="1294">
        <v>1212300</v>
      </c>
      <c r="G32" s="1295">
        <f>F32+J23</f>
        <v>1259276.625</v>
      </c>
      <c r="H32" s="1296">
        <v>1259278.625</v>
      </c>
      <c r="I32" s="519" t="s">
        <v>11</v>
      </c>
      <c r="J32" s="525">
        <f aca="true" t="shared" si="0" ref="J32:J40">F34*$J$8</f>
        <v>43012.5</v>
      </c>
      <c r="K32" s="525">
        <f aca="true" t="shared" si="1" ref="K32:K40">F34*(1+$J$8)</f>
        <v>1153012.5</v>
      </c>
    </row>
    <row r="33" spans="2:11" ht="18" customHeight="1">
      <c r="B33" s="121"/>
      <c r="C33" s="543" t="s">
        <v>415</v>
      </c>
      <c r="D33" s="676"/>
      <c r="E33" s="676"/>
      <c r="F33" s="918"/>
      <c r="G33" s="908"/>
      <c r="H33" s="219"/>
      <c r="I33" s="519" t="s">
        <v>13</v>
      </c>
      <c r="J33" s="525">
        <f t="shared" si="0"/>
        <v>43012.5</v>
      </c>
      <c r="K33" s="525">
        <f t="shared" si="1"/>
        <v>1153012.5</v>
      </c>
    </row>
    <row r="34" spans="2:11" ht="18" customHeight="1">
      <c r="B34" s="121"/>
      <c r="C34" s="1297" t="s">
        <v>265</v>
      </c>
      <c r="D34" s="1264">
        <v>300</v>
      </c>
      <c r="E34" s="1264"/>
      <c r="F34" s="1298">
        <v>1110000</v>
      </c>
      <c r="G34" s="1295">
        <f aca="true" t="shared" si="2" ref="G34:G42">F34+J32</f>
        <v>1153012.5</v>
      </c>
      <c r="H34" s="1296">
        <v>1153038.5</v>
      </c>
      <c r="I34" s="519" t="s">
        <v>15</v>
      </c>
      <c r="J34" s="525">
        <f t="shared" si="0"/>
        <v>43012.5</v>
      </c>
      <c r="K34" s="525">
        <f t="shared" si="1"/>
        <v>1153012.5</v>
      </c>
    </row>
    <row r="35" spans="2:11" ht="18" customHeight="1">
      <c r="B35" s="121"/>
      <c r="C35" s="14" t="s">
        <v>416</v>
      </c>
      <c r="D35" s="219">
        <v>300</v>
      </c>
      <c r="E35" s="219"/>
      <c r="F35" s="908">
        <v>1110000</v>
      </c>
      <c r="G35" s="908">
        <f t="shared" si="2"/>
        <v>1153012.5</v>
      </c>
      <c r="H35" s="219">
        <v>1153038.5</v>
      </c>
      <c r="I35" s="519" t="s">
        <v>417</v>
      </c>
      <c r="J35" s="525">
        <f t="shared" si="0"/>
        <v>34410</v>
      </c>
      <c r="K35" s="525">
        <f t="shared" si="1"/>
        <v>922410</v>
      </c>
    </row>
    <row r="36" spans="2:11" ht="18" customHeight="1">
      <c r="B36" s="121"/>
      <c r="C36" s="14" t="s">
        <v>418</v>
      </c>
      <c r="D36" s="358">
        <v>300</v>
      </c>
      <c r="E36" s="358"/>
      <c r="F36" s="919">
        <v>1110000</v>
      </c>
      <c r="G36" s="908">
        <f t="shared" si="2"/>
        <v>1153012.5</v>
      </c>
      <c r="H36" s="219">
        <v>1153038.5</v>
      </c>
      <c r="I36" s="519" t="s">
        <v>17</v>
      </c>
      <c r="J36" s="525">
        <f t="shared" si="0"/>
        <v>43012.5</v>
      </c>
      <c r="K36" s="525">
        <f t="shared" si="1"/>
        <v>1153012.5</v>
      </c>
    </row>
    <row r="37" spans="2:11" ht="18" customHeight="1">
      <c r="B37" s="121"/>
      <c r="C37" s="14" t="s">
        <v>419</v>
      </c>
      <c r="D37" s="358">
        <v>240</v>
      </c>
      <c r="E37" s="358"/>
      <c r="F37" s="919">
        <v>888000</v>
      </c>
      <c r="G37" s="908">
        <f t="shared" si="2"/>
        <v>922410</v>
      </c>
      <c r="H37" s="219">
        <v>922439</v>
      </c>
      <c r="I37" s="519" t="s">
        <v>18</v>
      </c>
      <c r="J37" s="525">
        <f t="shared" si="0"/>
        <v>43012.5</v>
      </c>
      <c r="K37" s="525">
        <f t="shared" si="1"/>
        <v>1153012.5</v>
      </c>
    </row>
    <row r="38" spans="2:11" ht="18" customHeight="1">
      <c r="B38" s="121"/>
      <c r="C38" s="14" t="s">
        <v>420</v>
      </c>
      <c r="D38" s="286">
        <v>300</v>
      </c>
      <c r="E38" s="286"/>
      <c r="F38" s="302">
        <v>1110000</v>
      </c>
      <c r="G38" s="908">
        <f t="shared" si="2"/>
        <v>1153012.5</v>
      </c>
      <c r="H38" s="219">
        <v>1153038.5</v>
      </c>
      <c r="I38" s="519" t="s">
        <v>20</v>
      </c>
      <c r="J38" s="525">
        <f t="shared" si="0"/>
        <v>43012.5</v>
      </c>
      <c r="K38" s="525">
        <f t="shared" si="1"/>
        <v>1153012.5</v>
      </c>
    </row>
    <row r="39" spans="2:11" ht="18" customHeight="1">
      <c r="B39" s="121"/>
      <c r="C39" s="1297" t="s">
        <v>266</v>
      </c>
      <c r="D39" s="1165">
        <v>300</v>
      </c>
      <c r="E39" s="1165"/>
      <c r="F39" s="1299">
        <v>1110000</v>
      </c>
      <c r="G39" s="1295">
        <f t="shared" si="2"/>
        <v>1153012.5</v>
      </c>
      <c r="H39" s="1296">
        <v>1153038.5</v>
      </c>
      <c r="I39" s="519" t="s">
        <v>22</v>
      </c>
      <c r="J39" s="525">
        <f t="shared" si="0"/>
        <v>43012.5</v>
      </c>
      <c r="K39" s="525">
        <f t="shared" si="1"/>
        <v>1153012.5</v>
      </c>
    </row>
    <row r="40" spans="2:11" ht="18" customHeight="1">
      <c r="B40" s="121"/>
      <c r="C40" s="1297" t="s">
        <v>267</v>
      </c>
      <c r="D40" s="1300">
        <v>300</v>
      </c>
      <c r="E40" s="1165"/>
      <c r="F40" s="1299">
        <v>1110000</v>
      </c>
      <c r="G40" s="1295">
        <f t="shared" si="2"/>
        <v>1153012.5</v>
      </c>
      <c r="H40" s="1296">
        <v>1153038.5</v>
      </c>
      <c r="I40" s="519" t="s">
        <v>24</v>
      </c>
      <c r="J40" s="525">
        <f t="shared" si="0"/>
        <v>43012.5</v>
      </c>
      <c r="K40" s="525">
        <f t="shared" si="1"/>
        <v>1153012.5</v>
      </c>
    </row>
    <row r="41" spans="2:11" ht="18" customHeight="1">
      <c r="B41" s="121"/>
      <c r="C41" s="1297" t="s">
        <v>268</v>
      </c>
      <c r="D41" s="1301">
        <v>300</v>
      </c>
      <c r="E41" s="1302"/>
      <c r="F41" s="1303">
        <v>1110000</v>
      </c>
      <c r="G41" s="1295">
        <f t="shared" si="2"/>
        <v>1153012.5</v>
      </c>
      <c r="H41" s="1296">
        <v>1153038.5</v>
      </c>
      <c r="I41" s="519" t="s">
        <v>26</v>
      </c>
      <c r="J41" s="525" t="str">
        <f>"#REF!#REF!*[.$L$8]"</f>
        <v>#REF!#REF!*[.$L$8]</v>
      </c>
      <c r="K41" s="525" t="str">
        <f>"#REF!#REF!*(1+[.$L$8])"</f>
        <v>#REF!#REF!*(1+[.$L$8])</v>
      </c>
    </row>
    <row r="42" spans="2:11" ht="18" customHeight="1">
      <c r="B42" s="189"/>
      <c r="C42" s="1304" t="s">
        <v>269</v>
      </c>
      <c r="D42" s="1300">
        <v>300</v>
      </c>
      <c r="E42" s="1305"/>
      <c r="F42" s="1299">
        <v>1110000</v>
      </c>
      <c r="G42" s="1295">
        <f t="shared" si="2"/>
        <v>1153012.5</v>
      </c>
      <c r="H42" s="1296">
        <v>1153038.5</v>
      </c>
      <c r="I42" s="519" t="s">
        <v>29</v>
      </c>
      <c r="J42" s="525" t="str">
        <f>"#REF!#REF!*[.$L$8]"</f>
        <v>#REF!#REF!*[.$L$8]</v>
      </c>
      <c r="K42" s="525" t="str">
        <f>"#REF!#REF!*(1+[.$L$8])"</f>
        <v>#REF!#REF!*(1+[.$L$8])</v>
      </c>
    </row>
    <row r="43" spans="2:36" s="546" customFormat="1" ht="12.75" customHeight="1">
      <c r="B43" s="547"/>
      <c r="C43" s="547"/>
      <c r="D43" s="912"/>
      <c r="E43" s="912"/>
      <c r="F43" s="912"/>
      <c r="G43" s="912"/>
      <c r="H43" s="912"/>
      <c r="I43" s="113"/>
      <c r="J43" s="71"/>
      <c r="K43" s="71"/>
      <c r="L43" s="53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2:36" s="546" customFormat="1" ht="15.75" customHeight="1">
      <c r="B44" s="995" t="s">
        <v>728</v>
      </c>
      <c r="C44" s="995"/>
      <c r="D44" s="920"/>
      <c r="E44" s="920"/>
      <c r="F44" s="920"/>
      <c r="G44" s="920"/>
      <c r="H44" s="921"/>
      <c r="I44" s="519"/>
      <c r="J44" s="71"/>
      <c r="K44" s="71"/>
      <c r="L44" s="53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2:36" s="113" customFormat="1" ht="16.5" customHeight="1">
      <c r="B45" s="72" t="s">
        <v>433</v>
      </c>
      <c r="C45" s="72" t="s">
        <v>700</v>
      </c>
      <c r="D45" s="548" t="s">
        <v>701</v>
      </c>
      <c r="E45" s="548" t="s">
        <v>702</v>
      </c>
      <c r="F45" s="518" t="s">
        <v>912</v>
      </c>
      <c r="G45" s="518" t="s">
        <v>913</v>
      </c>
      <c r="H45" s="814" t="s">
        <v>914</v>
      </c>
      <c r="I45" s="519"/>
      <c r="J45" s="71"/>
      <c r="K45" s="71"/>
      <c r="L45" s="53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2:9" s="113" customFormat="1" ht="21" customHeight="1">
      <c r="B46" s="114"/>
      <c r="C46" s="114"/>
      <c r="D46" s="548" t="s">
        <v>704</v>
      </c>
      <c r="E46" s="548" t="s">
        <v>704</v>
      </c>
      <c r="F46" s="532"/>
      <c r="G46" s="532"/>
      <c r="H46" s="814"/>
      <c r="I46" s="519"/>
    </row>
    <row r="47" spans="2:9" ht="24.75" customHeight="1">
      <c r="B47" s="161" t="s">
        <v>393</v>
      </c>
      <c r="C47" s="101" t="s">
        <v>421</v>
      </c>
      <c r="D47" s="681"/>
      <c r="E47" s="681">
        <v>127</v>
      </c>
      <c r="F47" s="907">
        <v>3810000</v>
      </c>
      <c r="G47" s="359">
        <v>3958000</v>
      </c>
      <c r="H47" s="922">
        <v>3957999</v>
      </c>
      <c r="I47" s="519">
        <v>30</v>
      </c>
    </row>
    <row r="48" spans="2:12" s="71" customFormat="1" ht="12.75" customHeight="1">
      <c r="B48" s="547"/>
      <c r="C48" s="547"/>
      <c r="D48" s="912"/>
      <c r="E48" s="912"/>
      <c r="F48" s="912"/>
      <c r="G48" s="912"/>
      <c r="H48" s="912"/>
      <c r="I48" s="113"/>
      <c r="L48" s="53"/>
    </row>
    <row r="49" spans="2:12" s="71" customFormat="1" ht="25.5" customHeight="1">
      <c r="B49" s="482" t="s">
        <v>875</v>
      </c>
      <c r="C49" s="483"/>
      <c r="D49" s="923"/>
      <c r="E49" s="923"/>
      <c r="F49" s="923"/>
      <c r="G49" s="923"/>
      <c r="H49" s="924"/>
      <c r="I49" s="53"/>
      <c r="L49" s="53"/>
    </row>
    <row r="50" spans="2:11" ht="16.5" customHeight="1">
      <c r="B50" s="72" t="s">
        <v>433</v>
      </c>
      <c r="C50" s="72" t="s">
        <v>700</v>
      </c>
      <c r="D50" s="550" t="s">
        <v>701</v>
      </c>
      <c r="E50" s="550" t="s">
        <v>702</v>
      </c>
      <c r="F50" s="551" t="s">
        <v>912</v>
      </c>
      <c r="G50" s="551" t="s">
        <v>913</v>
      </c>
      <c r="H50" s="814" t="s">
        <v>914</v>
      </c>
      <c r="I50" s="71"/>
      <c r="J50" s="525">
        <f aca="true" t="shared" si="3" ref="J50:J60">F52*$J$8</f>
        <v>194835</v>
      </c>
      <c r="K50" s="525">
        <f aca="true" t="shared" si="4" ref="K50:K60">F52*(1+$J$8)</f>
        <v>5222835</v>
      </c>
    </row>
    <row r="51" spans="2:11" ht="29.25" customHeight="1">
      <c r="B51" s="114"/>
      <c r="C51" s="114"/>
      <c r="D51" s="520" t="s">
        <v>704</v>
      </c>
      <c r="E51" s="520" t="s">
        <v>704</v>
      </c>
      <c r="F51" s="552"/>
      <c r="G51" s="532"/>
      <c r="H51" s="814"/>
      <c r="I51" s="71"/>
      <c r="J51" s="525">
        <f t="shared" si="3"/>
        <v>116250</v>
      </c>
      <c r="K51" s="525">
        <f t="shared" si="4"/>
        <v>3116250</v>
      </c>
    </row>
    <row r="52" spans="2:11" ht="25.5">
      <c r="B52" s="189" t="s">
        <v>522</v>
      </c>
      <c r="C52" s="189" t="s">
        <v>422</v>
      </c>
      <c r="D52" s="676">
        <v>419</v>
      </c>
      <c r="E52" s="676"/>
      <c r="F52" s="918">
        <v>5028000</v>
      </c>
      <c r="G52" s="908">
        <f aca="true" t="shared" si="5" ref="G52:G62">F52+J50</f>
        <v>5222835</v>
      </c>
      <c r="H52" s="219">
        <v>5222839</v>
      </c>
      <c r="I52" s="53" t="s">
        <v>39</v>
      </c>
      <c r="J52" s="525">
        <f t="shared" si="3"/>
        <v>116250</v>
      </c>
      <c r="K52" s="525">
        <f t="shared" si="4"/>
        <v>3116250</v>
      </c>
    </row>
    <row r="53" spans="2:11" ht="25.5">
      <c r="B53" s="988" t="s">
        <v>404</v>
      </c>
      <c r="C53" s="110" t="s">
        <v>423</v>
      </c>
      <c r="D53" s="376">
        <v>1000</v>
      </c>
      <c r="E53" s="376"/>
      <c r="F53" s="925">
        <v>3000000</v>
      </c>
      <c r="G53" s="908">
        <f t="shared" si="5"/>
        <v>3116250</v>
      </c>
      <c r="H53" s="219">
        <v>3116249</v>
      </c>
      <c r="I53" s="53" t="s">
        <v>41</v>
      </c>
      <c r="J53" s="525">
        <f t="shared" si="3"/>
        <v>29062.5</v>
      </c>
      <c r="K53" s="525">
        <f t="shared" si="4"/>
        <v>779062.5</v>
      </c>
    </row>
    <row r="54" spans="2:11" ht="25.5">
      <c r="B54" s="989"/>
      <c r="C54" s="991" t="s">
        <v>424</v>
      </c>
      <c r="D54" s="376">
        <v>1000</v>
      </c>
      <c r="E54" s="376"/>
      <c r="F54" s="925">
        <v>3000000</v>
      </c>
      <c r="G54" s="908">
        <f t="shared" si="5"/>
        <v>3116250</v>
      </c>
      <c r="H54" s="219">
        <v>3116249</v>
      </c>
      <c r="I54" s="53" t="s">
        <v>43</v>
      </c>
      <c r="J54" s="525">
        <f t="shared" si="3"/>
        <v>29062.5</v>
      </c>
      <c r="K54" s="525">
        <f t="shared" si="4"/>
        <v>779062.5</v>
      </c>
    </row>
    <row r="55" spans="2:11" ht="25.5">
      <c r="B55" s="989"/>
      <c r="C55" s="991" t="s">
        <v>425</v>
      </c>
      <c r="D55" s="376">
        <v>250</v>
      </c>
      <c r="E55" s="376"/>
      <c r="F55" s="925">
        <v>750000</v>
      </c>
      <c r="G55" s="908">
        <f t="shared" si="5"/>
        <v>779062.5</v>
      </c>
      <c r="H55" s="219">
        <v>779068.5</v>
      </c>
      <c r="I55" s="53" t="s">
        <v>45</v>
      </c>
      <c r="J55" s="525">
        <f t="shared" si="3"/>
        <v>29062.5</v>
      </c>
      <c r="K55" s="525">
        <f t="shared" si="4"/>
        <v>779062.5</v>
      </c>
    </row>
    <row r="56" spans="2:11" ht="25.5">
      <c r="B56" s="989"/>
      <c r="C56" s="991" t="s">
        <v>426</v>
      </c>
      <c r="D56" s="376">
        <v>250</v>
      </c>
      <c r="E56" s="376"/>
      <c r="F56" s="925">
        <v>750000</v>
      </c>
      <c r="G56" s="908">
        <f t="shared" si="5"/>
        <v>779062.5</v>
      </c>
      <c r="H56" s="219">
        <v>779068.5</v>
      </c>
      <c r="I56" s="53" t="s">
        <v>48</v>
      </c>
      <c r="J56" s="525">
        <f t="shared" si="3"/>
        <v>29062.5</v>
      </c>
      <c r="K56" s="525">
        <f t="shared" si="4"/>
        <v>779062.5</v>
      </c>
    </row>
    <row r="57" spans="2:11" ht="25.5">
      <c r="B57" s="989"/>
      <c r="C57" s="992" t="s">
        <v>427</v>
      </c>
      <c r="D57" s="926">
        <v>250</v>
      </c>
      <c r="E57" s="926"/>
      <c r="F57" s="927">
        <v>750000</v>
      </c>
      <c r="G57" s="928">
        <f t="shared" si="5"/>
        <v>779062.5</v>
      </c>
      <c r="H57" s="693">
        <v>779068.5</v>
      </c>
      <c r="I57" s="53" t="s">
        <v>428</v>
      </c>
      <c r="J57" s="525">
        <f t="shared" si="3"/>
        <v>29062.5</v>
      </c>
      <c r="K57" s="525">
        <f t="shared" si="4"/>
        <v>779062.5</v>
      </c>
    </row>
    <row r="58" spans="2:11" ht="25.5">
      <c r="B58" s="989"/>
      <c r="C58" s="991" t="s">
        <v>429</v>
      </c>
      <c r="D58" s="914">
        <v>250</v>
      </c>
      <c r="E58" s="914"/>
      <c r="F58" s="929">
        <v>750000</v>
      </c>
      <c r="G58" s="908">
        <f t="shared" si="5"/>
        <v>779062.5</v>
      </c>
      <c r="H58" s="219">
        <v>779068.5</v>
      </c>
      <c r="I58" s="53" t="s">
        <v>51</v>
      </c>
      <c r="J58" s="525">
        <f t="shared" si="3"/>
        <v>29062.5</v>
      </c>
      <c r="K58" s="525">
        <f t="shared" si="4"/>
        <v>779062.5</v>
      </c>
    </row>
    <row r="59" spans="2:11" ht="25.5">
      <c r="B59" s="989"/>
      <c r="C59" s="991" t="s">
        <v>650</v>
      </c>
      <c r="D59" s="376">
        <v>250</v>
      </c>
      <c r="E59" s="914"/>
      <c r="F59" s="925">
        <v>750000</v>
      </c>
      <c r="G59" s="908">
        <f t="shared" si="5"/>
        <v>779062.5</v>
      </c>
      <c r="H59" s="219">
        <v>779068.5</v>
      </c>
      <c r="I59" s="53" t="s">
        <v>54</v>
      </c>
      <c r="J59" s="525">
        <f t="shared" si="3"/>
        <v>29062.5</v>
      </c>
      <c r="K59" s="525">
        <f t="shared" si="4"/>
        <v>779062.5</v>
      </c>
    </row>
    <row r="60" spans="2:11" ht="25.5">
      <c r="B60" s="989"/>
      <c r="C60" s="991" t="s">
        <v>651</v>
      </c>
      <c r="D60" s="376">
        <v>250</v>
      </c>
      <c r="E60" s="914"/>
      <c r="F60" s="925">
        <v>750000</v>
      </c>
      <c r="G60" s="908">
        <f t="shared" si="5"/>
        <v>779062.5</v>
      </c>
      <c r="H60" s="219">
        <v>779068.5</v>
      </c>
      <c r="I60" s="53" t="s">
        <v>57</v>
      </c>
      <c r="J60" s="525">
        <f t="shared" si="3"/>
        <v>29062.5</v>
      </c>
      <c r="K60" s="525">
        <f t="shared" si="4"/>
        <v>779062.5</v>
      </c>
    </row>
    <row r="61" spans="2:11" ht="30.75" customHeight="1">
      <c r="B61" s="989"/>
      <c r="C61" s="110" t="s">
        <v>652</v>
      </c>
      <c r="D61" s="376">
        <v>250</v>
      </c>
      <c r="E61" s="914"/>
      <c r="F61" s="925">
        <v>750000</v>
      </c>
      <c r="G61" s="908">
        <f t="shared" si="5"/>
        <v>779062.5</v>
      </c>
      <c r="H61" s="219">
        <v>779068.5</v>
      </c>
      <c r="I61" s="53" t="s">
        <v>60</v>
      </c>
      <c r="J61" s="525">
        <f>F89*$J$8</f>
        <v>1038955.3125</v>
      </c>
      <c r="K61" s="525">
        <f>F89*(1+$J$8)</f>
        <v>27850705.3125</v>
      </c>
    </row>
    <row r="62" spans="2:11" ht="25.5">
      <c r="B62" s="990"/>
      <c r="C62" s="982" t="s">
        <v>653</v>
      </c>
      <c r="D62" s="983">
        <v>250</v>
      </c>
      <c r="E62" s="984"/>
      <c r="F62" s="985">
        <v>750000</v>
      </c>
      <c r="G62" s="986">
        <f t="shared" si="5"/>
        <v>779062.5</v>
      </c>
      <c r="H62" s="987">
        <v>779068.5</v>
      </c>
      <c r="I62" s="53" t="s">
        <v>62</v>
      </c>
      <c r="J62" s="525"/>
      <c r="K62" s="525"/>
    </row>
    <row r="63" spans="1:11" ht="12.75">
      <c r="A63" s="113"/>
      <c r="B63" s="553" t="s">
        <v>404</v>
      </c>
      <c r="C63" s="543" t="s">
        <v>654</v>
      </c>
      <c r="D63" s="676"/>
      <c r="E63" s="980"/>
      <c r="F63" s="980"/>
      <c r="G63" s="981"/>
      <c r="H63" s="693"/>
      <c r="I63" s="519" t="s">
        <v>4</v>
      </c>
      <c r="J63" s="525">
        <f>F24*$J$8</f>
        <v>236504.8125</v>
      </c>
      <c r="K63" s="525">
        <f>F24*(1+$J$8)</f>
        <v>6339854.8125</v>
      </c>
    </row>
    <row r="64" spans="1:11" ht="12.75">
      <c r="A64" s="113"/>
      <c r="B64" s="100"/>
      <c r="C64" s="1271" t="s">
        <v>263</v>
      </c>
      <c r="D64" s="1273">
        <v>300</v>
      </c>
      <c r="E64" s="1288"/>
      <c r="F64" s="1289">
        <v>1575000</v>
      </c>
      <c r="G64" s="1290"/>
      <c r="H64" s="1291">
        <v>1636039</v>
      </c>
      <c r="I64" s="519"/>
      <c r="J64" s="525"/>
      <c r="K64" s="525"/>
    </row>
    <row r="65" spans="1:11" ht="12.75">
      <c r="A65" s="113"/>
      <c r="B65" s="100"/>
      <c r="C65" s="161" t="s">
        <v>655</v>
      </c>
      <c r="D65" s="681">
        <v>300</v>
      </c>
      <c r="E65" s="910"/>
      <c r="F65" s="931">
        <v>1575000</v>
      </c>
      <c r="G65" s="200"/>
      <c r="H65" s="932">
        <v>1636039</v>
      </c>
      <c r="I65" s="519"/>
      <c r="J65" s="525"/>
      <c r="K65" s="525"/>
    </row>
    <row r="66" spans="1:11" ht="12.75">
      <c r="A66" s="113"/>
      <c r="B66" s="100"/>
      <c r="C66" s="161" t="s">
        <v>656</v>
      </c>
      <c r="D66" s="681">
        <v>300</v>
      </c>
      <c r="E66" s="910"/>
      <c r="F66" s="931">
        <v>1575000</v>
      </c>
      <c r="G66" s="200"/>
      <c r="H66" s="932">
        <v>1636039</v>
      </c>
      <c r="I66" s="519"/>
      <c r="J66" s="525"/>
      <c r="K66" s="525"/>
    </row>
    <row r="67" spans="1:11" ht="12.75">
      <c r="A67" s="113"/>
      <c r="B67" s="100"/>
      <c r="C67" s="161" t="s">
        <v>1828</v>
      </c>
      <c r="D67" s="681">
        <v>300</v>
      </c>
      <c r="E67" s="910"/>
      <c r="F67" s="931">
        <v>1575000</v>
      </c>
      <c r="G67" s="200"/>
      <c r="H67" s="932">
        <v>1636039</v>
      </c>
      <c r="I67" s="519"/>
      <c r="J67" s="525"/>
      <c r="K67" s="525"/>
    </row>
    <row r="68" spans="1:11" ht="12.75">
      <c r="A68" s="113"/>
      <c r="B68" s="100"/>
      <c r="C68" s="161" t="s">
        <v>657</v>
      </c>
      <c r="D68" s="681">
        <v>300</v>
      </c>
      <c r="E68" s="910"/>
      <c r="F68" s="931">
        <v>1575000</v>
      </c>
      <c r="G68" s="200"/>
      <c r="H68" s="932">
        <v>1636039</v>
      </c>
      <c r="I68" s="519"/>
      <c r="J68" s="525"/>
      <c r="K68" s="525"/>
    </row>
    <row r="69" spans="1:11" ht="12.75">
      <c r="A69" s="113"/>
      <c r="B69" s="100"/>
      <c r="C69" s="161" t="s">
        <v>658</v>
      </c>
      <c r="D69" s="681">
        <v>300</v>
      </c>
      <c r="E69" s="910"/>
      <c r="F69" s="931">
        <v>1575000</v>
      </c>
      <c r="G69" s="200"/>
      <c r="H69" s="932">
        <v>1636039</v>
      </c>
      <c r="I69" s="519"/>
      <c r="J69" s="525"/>
      <c r="K69" s="525"/>
    </row>
    <row r="70" spans="1:11" ht="12.75">
      <c r="A70" s="113"/>
      <c r="B70" s="100"/>
      <c r="C70" s="161" t="s">
        <v>659</v>
      </c>
      <c r="D70" s="681">
        <v>300</v>
      </c>
      <c r="E70" s="910"/>
      <c r="F70" s="931">
        <v>1575000</v>
      </c>
      <c r="G70" s="200"/>
      <c r="H70" s="932">
        <v>1636039</v>
      </c>
      <c r="I70" s="519"/>
      <c r="J70" s="525"/>
      <c r="K70" s="525"/>
    </row>
    <row r="71" spans="1:11" ht="12.75">
      <c r="A71" s="113"/>
      <c r="B71" s="100"/>
      <c r="C71" s="161" t="s">
        <v>1819</v>
      </c>
      <c r="D71" s="681">
        <v>300</v>
      </c>
      <c r="E71" s="910"/>
      <c r="F71" s="931">
        <v>1575000</v>
      </c>
      <c r="G71" s="200"/>
      <c r="H71" s="932">
        <v>1636039</v>
      </c>
      <c r="I71" s="519"/>
      <c r="J71" s="525"/>
      <c r="K71" s="525"/>
    </row>
    <row r="72" spans="1:11" ht="12.75">
      <c r="A72" s="113"/>
      <c r="B72" s="100"/>
      <c r="C72" s="161" t="s">
        <v>660</v>
      </c>
      <c r="D72" s="681">
        <v>300</v>
      </c>
      <c r="E72" s="910"/>
      <c r="F72" s="931">
        <v>1575000</v>
      </c>
      <c r="G72" s="200"/>
      <c r="H72" s="932">
        <v>1636039</v>
      </c>
      <c r="I72" s="519"/>
      <c r="J72" s="525"/>
      <c r="K72" s="525"/>
    </row>
    <row r="73" spans="1:11" ht="12.75">
      <c r="A73" s="113"/>
      <c r="B73" s="100"/>
      <c r="C73" s="161" t="s">
        <v>661</v>
      </c>
      <c r="D73" s="681">
        <v>300</v>
      </c>
      <c r="E73" s="910"/>
      <c r="F73" s="931">
        <v>1575000</v>
      </c>
      <c r="G73" s="200"/>
      <c r="H73" s="932">
        <v>1636039</v>
      </c>
      <c r="I73" s="519"/>
      <c r="J73" s="525"/>
      <c r="K73" s="525"/>
    </row>
    <row r="74" spans="1:11" ht="12.75">
      <c r="A74" s="113"/>
      <c r="B74" s="100"/>
      <c r="C74" s="14" t="s">
        <v>662</v>
      </c>
      <c r="D74" s="681">
        <v>420</v>
      </c>
      <c r="E74" s="910"/>
      <c r="F74" s="931">
        <v>2205000</v>
      </c>
      <c r="G74" s="200"/>
      <c r="H74" s="932">
        <v>2290449</v>
      </c>
      <c r="I74" s="519"/>
      <c r="J74" s="525"/>
      <c r="K74" s="525"/>
    </row>
    <row r="75" spans="1:11" ht="12.75">
      <c r="A75" s="113"/>
      <c r="B75" s="100"/>
      <c r="C75" s="161" t="s">
        <v>663</v>
      </c>
      <c r="D75" s="681">
        <v>486</v>
      </c>
      <c r="E75" s="910"/>
      <c r="F75" s="931">
        <v>2551500</v>
      </c>
      <c r="G75" s="200"/>
      <c r="H75" s="932">
        <v>2650379</v>
      </c>
      <c r="I75" s="519"/>
      <c r="J75" s="525"/>
      <c r="K75" s="525"/>
    </row>
    <row r="76" spans="1:11" ht="12.75">
      <c r="A76" s="113"/>
      <c r="B76" s="100"/>
      <c r="C76" s="161" t="s">
        <v>664</v>
      </c>
      <c r="D76" s="681">
        <v>314</v>
      </c>
      <c r="E76" s="910"/>
      <c r="F76" s="931">
        <v>1648500</v>
      </c>
      <c r="G76" s="200"/>
      <c r="H76" s="932">
        <v>1712379</v>
      </c>
      <c r="I76" s="519"/>
      <c r="J76" s="525"/>
      <c r="K76" s="525"/>
    </row>
    <row r="77" spans="1:11" ht="12.75">
      <c r="A77" s="113"/>
      <c r="B77" s="100"/>
      <c r="C77" s="161" t="s">
        <v>665</v>
      </c>
      <c r="D77" s="681">
        <v>314</v>
      </c>
      <c r="E77" s="910"/>
      <c r="F77" s="931">
        <v>1648500</v>
      </c>
      <c r="G77" s="200"/>
      <c r="H77" s="932">
        <v>1712379</v>
      </c>
      <c r="I77" s="519"/>
      <c r="J77" s="525"/>
      <c r="K77" s="525"/>
    </row>
    <row r="78" spans="1:11" ht="12.75">
      <c r="A78" s="113"/>
      <c r="B78" s="100"/>
      <c r="C78" s="900" t="s">
        <v>666</v>
      </c>
      <c r="D78" s="681">
        <v>593</v>
      </c>
      <c r="E78" s="910"/>
      <c r="F78" s="931">
        <v>3113250</v>
      </c>
      <c r="G78" s="200"/>
      <c r="H78" s="932">
        <v>3237889</v>
      </c>
      <c r="I78" s="519"/>
      <c r="J78" s="525"/>
      <c r="K78" s="525"/>
    </row>
    <row r="79" spans="1:11" ht="12.75">
      <c r="A79" s="113"/>
      <c r="B79" s="100"/>
      <c r="C79" s="161" t="s">
        <v>667</v>
      </c>
      <c r="D79" s="681">
        <v>439</v>
      </c>
      <c r="E79" s="910"/>
      <c r="F79" s="931">
        <v>2304750</v>
      </c>
      <c r="G79" s="200"/>
      <c r="H79" s="932">
        <v>2394059</v>
      </c>
      <c r="I79" s="519"/>
      <c r="J79" s="525"/>
      <c r="K79" s="525"/>
    </row>
    <row r="80" spans="1:11" ht="12.75">
      <c r="A80" s="113"/>
      <c r="B80" s="100"/>
      <c r="C80" s="161" t="s">
        <v>668</v>
      </c>
      <c r="D80" s="681">
        <v>314</v>
      </c>
      <c r="E80" s="910"/>
      <c r="F80" s="931">
        <v>1648500</v>
      </c>
      <c r="G80" s="200"/>
      <c r="H80" s="932">
        <v>1712379</v>
      </c>
      <c r="I80" s="519"/>
      <c r="J80" s="525"/>
      <c r="K80" s="525"/>
    </row>
    <row r="81" spans="1:11" ht="12.75">
      <c r="A81" s="113"/>
      <c r="B81" s="100"/>
      <c r="C81" s="161" t="s">
        <v>669</v>
      </c>
      <c r="D81" s="681">
        <v>314</v>
      </c>
      <c r="E81" s="910"/>
      <c r="F81" s="931">
        <v>1648500</v>
      </c>
      <c r="G81" s="200"/>
      <c r="H81" s="932">
        <v>1712379</v>
      </c>
      <c r="I81" s="519"/>
      <c r="J81" s="525"/>
      <c r="K81" s="525"/>
    </row>
    <row r="82" spans="1:11" ht="12.75">
      <c r="A82" s="113"/>
      <c r="B82" s="100"/>
      <c r="C82" s="161" t="s">
        <v>670</v>
      </c>
      <c r="D82" s="681">
        <v>555</v>
      </c>
      <c r="E82" s="910"/>
      <c r="F82" s="931">
        <v>2913750</v>
      </c>
      <c r="G82" s="200"/>
      <c r="H82" s="932">
        <v>3026659</v>
      </c>
      <c r="I82" s="519"/>
      <c r="J82" s="525"/>
      <c r="K82" s="525"/>
    </row>
    <row r="83" spans="1:11" ht="12.75">
      <c r="A83" s="113"/>
      <c r="B83" s="100"/>
      <c r="C83" s="161" t="s">
        <v>671</v>
      </c>
      <c r="D83" s="681">
        <v>375</v>
      </c>
      <c r="E83" s="910"/>
      <c r="F83" s="931">
        <v>1875000</v>
      </c>
      <c r="G83" s="200"/>
      <c r="H83" s="932">
        <v>1947659</v>
      </c>
      <c r="I83" s="519"/>
      <c r="J83" s="525"/>
      <c r="K83" s="525"/>
    </row>
    <row r="84" spans="1:11" ht="12.75">
      <c r="A84" s="113"/>
      <c r="B84" s="100"/>
      <c r="C84" s="161" t="s">
        <v>672</v>
      </c>
      <c r="D84" s="681">
        <v>300</v>
      </c>
      <c r="E84" s="910"/>
      <c r="F84" s="931">
        <v>1500000</v>
      </c>
      <c r="G84" s="200"/>
      <c r="H84" s="932">
        <v>1558139</v>
      </c>
      <c r="I84" s="519"/>
      <c r="J84" s="525"/>
      <c r="K84" s="525"/>
    </row>
    <row r="85" spans="1:11" ht="12.75">
      <c r="A85" s="113"/>
      <c r="B85" s="100"/>
      <c r="C85" s="161" t="s">
        <v>673</v>
      </c>
      <c r="D85" s="681">
        <v>300</v>
      </c>
      <c r="E85" s="910"/>
      <c r="F85" s="931">
        <v>1500000</v>
      </c>
      <c r="G85" s="200"/>
      <c r="H85" s="932">
        <v>1558139</v>
      </c>
      <c r="I85" s="519"/>
      <c r="J85" s="525"/>
      <c r="K85" s="525"/>
    </row>
    <row r="86" spans="1:11" ht="12.75">
      <c r="A86" s="113"/>
      <c r="B86" s="100"/>
      <c r="C86" s="170" t="s">
        <v>674</v>
      </c>
      <c r="D86" s="909">
        <v>300</v>
      </c>
      <c r="E86" s="930"/>
      <c r="F86" s="931">
        <v>1500000</v>
      </c>
      <c r="G86" s="200"/>
      <c r="H86" s="932">
        <v>1558139</v>
      </c>
      <c r="I86" s="519"/>
      <c r="J86" s="525"/>
      <c r="K86" s="525"/>
    </row>
    <row r="87" spans="1:11" ht="12.75">
      <c r="A87" s="113"/>
      <c r="B87" s="100"/>
      <c r="C87" s="161" t="s">
        <v>675</v>
      </c>
      <c r="D87" s="681">
        <v>300</v>
      </c>
      <c r="E87" s="910"/>
      <c r="F87" s="931">
        <v>1500000</v>
      </c>
      <c r="G87" s="200"/>
      <c r="H87" s="932">
        <v>1558139</v>
      </c>
      <c r="I87" s="519"/>
      <c r="J87" s="525"/>
      <c r="K87" s="525"/>
    </row>
    <row r="88" spans="1:11" ht="12.75">
      <c r="A88" s="113"/>
      <c r="B88" s="100"/>
      <c r="C88" s="161" t="s">
        <v>222</v>
      </c>
      <c r="D88" s="681">
        <v>300</v>
      </c>
      <c r="E88" s="910"/>
      <c r="F88" s="931">
        <v>1500000</v>
      </c>
      <c r="G88" s="200"/>
      <c r="H88" s="932">
        <v>1558139</v>
      </c>
      <c r="I88" s="519"/>
      <c r="J88" s="525"/>
      <c r="K88" s="525"/>
    </row>
    <row r="89" spans="2:12" s="71" customFormat="1" ht="29.25" customHeight="1">
      <c r="B89" s="98" t="s">
        <v>676</v>
      </c>
      <c r="C89" s="14" t="s">
        <v>937</v>
      </c>
      <c r="D89" s="681">
        <v>36404</v>
      </c>
      <c r="E89" s="681"/>
      <c r="F89" s="908">
        <v>26811750</v>
      </c>
      <c r="G89" s="908">
        <f>F89+J61</f>
        <v>27850705.3125</v>
      </c>
      <c r="H89" s="219">
        <v>27850739.3125</v>
      </c>
      <c r="I89" s="53" t="s">
        <v>64</v>
      </c>
      <c r="L89" s="53"/>
    </row>
    <row r="90" spans="2:8" ht="12.75" customHeight="1">
      <c r="B90" s="139"/>
      <c r="C90" s="172"/>
      <c r="D90" s="912"/>
      <c r="E90" s="912"/>
      <c r="F90" s="933"/>
      <c r="G90" s="933"/>
      <c r="H90" s="933"/>
    </row>
    <row r="91" spans="9:12" s="71" customFormat="1" ht="12.75" customHeight="1">
      <c r="I91" s="53"/>
      <c r="L91" s="53"/>
    </row>
    <row r="92" spans="2:12" s="71" customFormat="1" ht="25.5" customHeight="1">
      <c r="B92" s="995" t="s">
        <v>816</v>
      </c>
      <c r="C92" s="995"/>
      <c r="D92" s="995"/>
      <c r="E92" s="923"/>
      <c r="F92" s="923"/>
      <c r="G92" s="923"/>
      <c r="H92" s="924"/>
      <c r="I92" s="53"/>
      <c r="L92" s="53"/>
    </row>
    <row r="93" spans="2:8" ht="25.5" customHeight="1">
      <c r="B93" s="72" t="s">
        <v>433</v>
      </c>
      <c r="C93" s="72" t="s">
        <v>700</v>
      </c>
      <c r="D93" s="550" t="s">
        <v>701</v>
      </c>
      <c r="E93" s="550" t="s">
        <v>702</v>
      </c>
      <c r="F93" s="551" t="s">
        <v>912</v>
      </c>
      <c r="G93" s="551" t="s">
        <v>913</v>
      </c>
      <c r="H93" s="814" t="s">
        <v>914</v>
      </c>
    </row>
    <row r="94" spans="2:11" ht="22.5" customHeight="1">
      <c r="B94" s="207"/>
      <c r="C94" s="207"/>
      <c r="D94" s="550" t="s">
        <v>704</v>
      </c>
      <c r="E94" s="550" t="s">
        <v>704</v>
      </c>
      <c r="F94" s="555"/>
      <c r="G94" s="555"/>
      <c r="H94" s="814"/>
      <c r="J94" s="525">
        <f>F96*$J$8</f>
        <v>348750</v>
      </c>
      <c r="K94" s="525">
        <f>F96*(1+$J$8)</f>
        <v>9348750</v>
      </c>
    </row>
    <row r="95" spans="2:11" ht="12.75">
      <c r="B95" s="170" t="s">
        <v>516</v>
      </c>
      <c r="C95" s="554" t="s">
        <v>938</v>
      </c>
      <c r="D95" s="681"/>
      <c r="E95" s="934"/>
      <c r="F95" s="907"/>
      <c r="G95" s="907"/>
      <c r="H95" s="907"/>
      <c r="J95" s="525">
        <f>F97*$J$8</f>
        <v>321625</v>
      </c>
      <c r="K95" s="525">
        <f>F97*(1+$J$8)</f>
        <v>8621625</v>
      </c>
    </row>
    <row r="96" spans="2:9" ht="12.75">
      <c r="B96" s="121"/>
      <c r="C96" s="161" t="s">
        <v>939</v>
      </c>
      <c r="D96" s="681"/>
      <c r="E96" s="681">
        <v>204.47</v>
      </c>
      <c r="F96" s="918">
        <v>9000000</v>
      </c>
      <c r="G96" s="908">
        <f>F96+J94</f>
        <v>9348750</v>
      </c>
      <c r="H96" s="219">
        <v>9348749</v>
      </c>
      <c r="I96" s="53">
        <v>43</v>
      </c>
    </row>
    <row r="97" spans="2:9" ht="12.75" customHeight="1">
      <c r="B97" s="556"/>
      <c r="C97" s="161" t="s">
        <v>940</v>
      </c>
      <c r="D97" s="681"/>
      <c r="E97" s="681">
        <v>190.15</v>
      </c>
      <c r="F97" s="907">
        <v>8300000</v>
      </c>
      <c r="G97" s="908">
        <f>F97+J95</f>
        <v>8621625</v>
      </c>
      <c r="H97" s="219">
        <v>8621639</v>
      </c>
      <c r="I97" s="53">
        <v>44</v>
      </c>
    </row>
    <row r="98" spans="2:12" s="71" customFormat="1" ht="12.75" customHeight="1">
      <c r="B98" s="547"/>
      <c r="C98" s="547"/>
      <c r="D98" s="912"/>
      <c r="E98" s="912"/>
      <c r="F98" s="912"/>
      <c r="G98" s="912"/>
      <c r="H98" s="912"/>
      <c r="I98" s="53"/>
      <c r="L98" s="53"/>
    </row>
    <row r="99" spans="2:12" s="71" customFormat="1" ht="25.5" customHeight="1">
      <c r="B99" s="790" t="s">
        <v>941</v>
      </c>
      <c r="C99" s="790"/>
      <c r="D99" s="913"/>
      <c r="E99" s="913"/>
      <c r="F99" s="913"/>
      <c r="G99" s="913"/>
      <c r="H99" s="913"/>
      <c r="I99" s="53"/>
      <c r="L99" s="53"/>
    </row>
    <row r="100" spans="2:11" ht="19.5" customHeight="1">
      <c r="B100" s="72" t="s">
        <v>433</v>
      </c>
      <c r="C100" s="72" t="s">
        <v>700</v>
      </c>
      <c r="D100" s="548" t="s">
        <v>701</v>
      </c>
      <c r="E100" s="548" t="s">
        <v>702</v>
      </c>
      <c r="F100" s="531" t="s">
        <v>912</v>
      </c>
      <c r="G100" s="531" t="s">
        <v>913</v>
      </c>
      <c r="H100" s="814" t="s">
        <v>914</v>
      </c>
      <c r="J100" s="525">
        <f>F102*$J$8</f>
        <v>34148.4375</v>
      </c>
      <c r="K100" s="525">
        <f>F102*(1+$J$8)</f>
        <v>915398.4375</v>
      </c>
    </row>
    <row r="101" spans="2:8" ht="21.75" customHeight="1">
      <c r="B101" s="114"/>
      <c r="C101" s="114"/>
      <c r="D101" s="548" t="s">
        <v>704</v>
      </c>
      <c r="E101" s="548" t="s">
        <v>704</v>
      </c>
      <c r="F101" s="557"/>
      <c r="G101" s="557"/>
      <c r="H101" s="814"/>
    </row>
    <row r="102" spans="2:11" ht="22.5" customHeight="1">
      <c r="B102" s="161" t="s">
        <v>942</v>
      </c>
      <c r="C102" s="161" t="s">
        <v>943</v>
      </c>
      <c r="D102" s="681">
        <v>56088</v>
      </c>
      <c r="E102" s="681"/>
      <c r="F102" s="907">
        <v>881250</v>
      </c>
      <c r="G102" s="908">
        <f>F102+J100</f>
        <v>915398.4375</v>
      </c>
      <c r="H102" s="219">
        <v>915399.4375</v>
      </c>
      <c r="I102" s="53">
        <v>45</v>
      </c>
      <c r="J102" s="525">
        <f>F104*$J$8</f>
        <v>38750</v>
      </c>
      <c r="K102" s="525">
        <f>F104*(1+$J$8)</f>
        <v>1038750.0000000001</v>
      </c>
    </row>
    <row r="103" spans="2:11" ht="28.5" customHeight="1">
      <c r="B103" s="161" t="s">
        <v>393</v>
      </c>
      <c r="C103" s="161" t="s">
        <v>944</v>
      </c>
      <c r="D103" s="681">
        <v>16643</v>
      </c>
      <c r="E103" s="681"/>
      <c r="F103" s="907">
        <v>24964500</v>
      </c>
      <c r="G103" s="908">
        <f>F103+J101</f>
        <v>24964500</v>
      </c>
      <c r="H103" s="678">
        <v>24964500</v>
      </c>
      <c r="I103" s="53">
        <v>46</v>
      </c>
      <c r="J103" s="525">
        <f>F105*$J$8</f>
        <v>6093050</v>
      </c>
      <c r="K103" s="525">
        <f>F105*(1+$J$8)</f>
        <v>163333050</v>
      </c>
    </row>
    <row r="104" spans="2:9" ht="12.75">
      <c r="B104" s="1271" t="s">
        <v>945</v>
      </c>
      <c r="C104" s="1271" t="s">
        <v>270</v>
      </c>
      <c r="D104" s="1273">
        <v>20620</v>
      </c>
      <c r="E104" s="1273"/>
      <c r="F104" s="1274">
        <v>1000000</v>
      </c>
      <c r="G104" s="1275">
        <f>F104+J102</f>
        <v>1038750</v>
      </c>
      <c r="H104" s="1276">
        <v>1038749</v>
      </c>
      <c r="I104" s="53">
        <v>47</v>
      </c>
    </row>
    <row r="105" spans="2:9" ht="25.5">
      <c r="B105" s="538" t="s">
        <v>395</v>
      </c>
      <c r="C105" s="147" t="s">
        <v>946</v>
      </c>
      <c r="D105" s="948">
        <v>532933</v>
      </c>
      <c r="E105" s="935"/>
      <c r="F105" s="936">
        <v>157240000</v>
      </c>
      <c r="G105" s="908">
        <f>F105+J103</f>
        <v>163333050</v>
      </c>
      <c r="H105" s="219">
        <v>163333049</v>
      </c>
      <c r="I105" s="53">
        <v>48</v>
      </c>
    </row>
    <row r="106" spans="2:8" ht="12.75" customHeight="1">
      <c r="B106" s="547"/>
      <c r="C106" s="547"/>
      <c r="D106" s="912"/>
      <c r="E106" s="912"/>
      <c r="F106" s="912"/>
      <c r="G106" s="912"/>
      <c r="H106" s="912"/>
    </row>
    <row r="107" spans="2:12" s="71" customFormat="1" ht="12.75" customHeight="1">
      <c r="B107" s="547"/>
      <c r="C107" s="547"/>
      <c r="D107" s="912"/>
      <c r="E107" s="912"/>
      <c r="F107" s="912"/>
      <c r="G107" s="912"/>
      <c r="H107" s="912"/>
      <c r="I107" s="53"/>
      <c r="L107" s="53"/>
    </row>
    <row r="108" spans="2:12" s="71" customFormat="1" ht="19.5" customHeight="1">
      <c r="B108" s="995" t="s">
        <v>947</v>
      </c>
      <c r="C108" s="995"/>
      <c r="D108" s="923"/>
      <c r="E108" s="923"/>
      <c r="F108" s="923"/>
      <c r="G108" s="923"/>
      <c r="H108" s="924"/>
      <c r="I108" s="53"/>
      <c r="L108" s="53"/>
    </row>
    <row r="109" spans="1:11" ht="22.5" customHeight="1">
      <c r="A109" s="58"/>
      <c r="B109" s="72" t="s">
        <v>433</v>
      </c>
      <c r="C109" s="72" t="s">
        <v>700</v>
      </c>
      <c r="D109" s="550" t="s">
        <v>701</v>
      </c>
      <c r="E109" s="550" t="s">
        <v>702</v>
      </c>
      <c r="F109" s="551" t="s">
        <v>912</v>
      </c>
      <c r="G109" s="551" t="s">
        <v>913</v>
      </c>
      <c r="H109" s="814" t="s">
        <v>914</v>
      </c>
      <c r="J109" s="525">
        <f aca="true" t="shared" si="6" ref="J109:J118">F111*$J$8</f>
        <v>128072.625</v>
      </c>
      <c r="K109" s="525">
        <f aca="true" t="shared" si="7" ref="K109:K118">F111*(1+$J$8)</f>
        <v>3433172.625</v>
      </c>
    </row>
    <row r="110" spans="1:11" ht="22.5" customHeight="1">
      <c r="A110" s="58"/>
      <c r="B110" s="114"/>
      <c r="C110" s="114"/>
      <c r="D110" s="550" t="s">
        <v>704</v>
      </c>
      <c r="E110" s="550" t="s">
        <v>704</v>
      </c>
      <c r="F110" s="555"/>
      <c r="G110" s="555"/>
      <c r="H110" s="814"/>
      <c r="J110" s="525">
        <f t="shared" si="6"/>
        <v>39986.125</v>
      </c>
      <c r="K110" s="525">
        <f t="shared" si="7"/>
        <v>1071886.125</v>
      </c>
    </row>
    <row r="111" spans="1:11" ht="22.5" customHeight="1">
      <c r="A111" s="58"/>
      <c r="B111" s="122" t="s">
        <v>516</v>
      </c>
      <c r="C111" s="14" t="s">
        <v>948</v>
      </c>
      <c r="D111" s="681">
        <v>11017</v>
      </c>
      <c r="E111" s="937"/>
      <c r="F111" s="908">
        <v>3305100</v>
      </c>
      <c r="G111" s="908">
        <f aca="true" t="shared" si="8" ref="G111:G119">F111+J109</f>
        <v>3433172.625</v>
      </c>
      <c r="H111" s="219">
        <v>3433178.625</v>
      </c>
      <c r="I111" s="53" t="s">
        <v>81</v>
      </c>
      <c r="J111" s="525">
        <f t="shared" si="6"/>
        <v>33801.625</v>
      </c>
      <c r="K111" s="525">
        <f t="shared" si="7"/>
        <v>906101.625</v>
      </c>
    </row>
    <row r="112" spans="1:11" ht="22.5" customHeight="1">
      <c r="A112" s="58"/>
      <c r="B112" s="197"/>
      <c r="C112" s="14" t="s">
        <v>949</v>
      </c>
      <c r="D112" s="681">
        <v>10319</v>
      </c>
      <c r="E112" s="937"/>
      <c r="F112" s="908">
        <v>1031900</v>
      </c>
      <c r="G112" s="908">
        <f t="shared" si="8"/>
        <v>1071886.125</v>
      </c>
      <c r="H112" s="219">
        <v>1071889.125</v>
      </c>
      <c r="I112" s="53" t="s">
        <v>83</v>
      </c>
      <c r="J112" s="525">
        <f t="shared" si="6"/>
        <v>7843.3875</v>
      </c>
      <c r="K112" s="525">
        <f t="shared" si="7"/>
        <v>210253.3875</v>
      </c>
    </row>
    <row r="113" spans="1:11" ht="22.5" customHeight="1">
      <c r="A113" s="58"/>
      <c r="B113" s="197"/>
      <c r="C113" s="14" t="s">
        <v>950</v>
      </c>
      <c r="D113" s="681">
        <v>8723</v>
      </c>
      <c r="E113" s="937"/>
      <c r="F113" s="908">
        <v>872300</v>
      </c>
      <c r="G113" s="908">
        <f t="shared" si="8"/>
        <v>906101.625</v>
      </c>
      <c r="H113" s="219">
        <v>906138.625</v>
      </c>
      <c r="I113" s="53" t="s">
        <v>86</v>
      </c>
      <c r="J113" s="525">
        <f t="shared" si="6"/>
        <v>69843</v>
      </c>
      <c r="K113" s="525">
        <f t="shared" si="7"/>
        <v>1872243</v>
      </c>
    </row>
    <row r="114" spans="1:11" ht="22.5" customHeight="1">
      <c r="A114" s="58"/>
      <c r="B114" s="197"/>
      <c r="C114" s="14" t="s">
        <v>951</v>
      </c>
      <c r="D114" s="681">
        <v>6747</v>
      </c>
      <c r="E114" s="937"/>
      <c r="F114" s="908">
        <v>202410</v>
      </c>
      <c r="G114" s="908">
        <f t="shared" si="8"/>
        <v>210253.3875</v>
      </c>
      <c r="H114" s="219">
        <v>210259.3875</v>
      </c>
      <c r="I114" s="53" t="s">
        <v>952</v>
      </c>
      <c r="J114" s="525">
        <f t="shared" si="6"/>
        <v>11816.8125</v>
      </c>
      <c r="K114" s="525">
        <f t="shared" si="7"/>
        <v>316766.8125</v>
      </c>
    </row>
    <row r="115" spans="1:11" ht="22.5" customHeight="1">
      <c r="A115" s="58"/>
      <c r="B115" s="197"/>
      <c r="C115" s="14" t="s">
        <v>953</v>
      </c>
      <c r="D115" s="681">
        <v>6008</v>
      </c>
      <c r="E115" s="937"/>
      <c r="F115" s="908">
        <v>1802400</v>
      </c>
      <c r="G115" s="908">
        <f t="shared" si="8"/>
        <v>1872243</v>
      </c>
      <c r="H115" s="219">
        <v>1872249</v>
      </c>
      <c r="I115" s="53" t="s">
        <v>954</v>
      </c>
      <c r="J115" s="525">
        <f t="shared" si="6"/>
        <v>572043</v>
      </c>
      <c r="K115" s="525">
        <f t="shared" si="7"/>
        <v>15334443</v>
      </c>
    </row>
    <row r="116" spans="1:11" ht="22.5" customHeight="1">
      <c r="A116" s="58"/>
      <c r="B116" s="197"/>
      <c r="C116" s="14" t="s">
        <v>955</v>
      </c>
      <c r="D116" s="681">
        <v>6099</v>
      </c>
      <c r="E116" s="937"/>
      <c r="F116" s="908">
        <v>304950</v>
      </c>
      <c r="G116" s="908">
        <f t="shared" si="8"/>
        <v>316766.8125</v>
      </c>
      <c r="H116" s="219">
        <v>316768.8125</v>
      </c>
      <c r="I116" s="53" t="s">
        <v>956</v>
      </c>
      <c r="J116" s="525">
        <f t="shared" si="6"/>
        <v>127568.1</v>
      </c>
      <c r="K116" s="525">
        <f t="shared" si="7"/>
        <v>3419648.1</v>
      </c>
    </row>
    <row r="117" spans="1:11" ht="22.5" customHeight="1">
      <c r="A117" s="58"/>
      <c r="B117" s="197"/>
      <c r="C117" s="14" t="s">
        <v>957</v>
      </c>
      <c r="D117" s="681">
        <v>12302</v>
      </c>
      <c r="E117" s="937"/>
      <c r="F117" s="908">
        <v>14762400</v>
      </c>
      <c r="G117" s="908">
        <f t="shared" si="8"/>
        <v>15334443</v>
      </c>
      <c r="H117" s="219">
        <v>15334449</v>
      </c>
      <c r="I117" s="53" t="s">
        <v>958</v>
      </c>
      <c r="J117" s="525">
        <f t="shared" si="6"/>
        <v>93441.75</v>
      </c>
      <c r="K117" s="525">
        <f t="shared" si="7"/>
        <v>2504841.75</v>
      </c>
    </row>
    <row r="118" spans="2:11" ht="12.75">
      <c r="B118" s="111"/>
      <c r="C118" s="14" t="s">
        <v>959</v>
      </c>
      <c r="D118" s="681">
        <v>41151</v>
      </c>
      <c r="E118" s="937"/>
      <c r="F118" s="908">
        <v>3292080</v>
      </c>
      <c r="G118" s="908">
        <f t="shared" si="8"/>
        <v>3419648.1</v>
      </c>
      <c r="H118" s="219">
        <v>3419649.1</v>
      </c>
      <c r="I118" s="53" t="s">
        <v>960</v>
      </c>
      <c r="J118" s="525">
        <f t="shared" si="6"/>
        <v>0</v>
      </c>
      <c r="K118" s="525">
        <f t="shared" si="7"/>
        <v>0</v>
      </c>
    </row>
    <row r="119" spans="2:9" ht="12.75">
      <c r="B119" s="98"/>
      <c r="C119" s="14" t="s">
        <v>961</v>
      </c>
      <c r="D119" s="681">
        <v>8038</v>
      </c>
      <c r="E119" s="937"/>
      <c r="F119" s="908">
        <v>2411400</v>
      </c>
      <c r="G119" s="908">
        <f t="shared" si="8"/>
        <v>2504841.75</v>
      </c>
      <c r="H119" s="219">
        <v>2504848.75</v>
      </c>
      <c r="I119" s="53" t="s">
        <v>962</v>
      </c>
    </row>
    <row r="120" spans="2:9" s="71" customFormat="1" ht="12.75" customHeight="1">
      <c r="B120" s="559"/>
      <c r="C120" s="172"/>
      <c r="D120" s="912"/>
      <c r="E120" s="912"/>
      <c r="F120" s="933"/>
      <c r="G120" s="933"/>
      <c r="H120" s="933"/>
      <c r="I120" s="53"/>
    </row>
    <row r="121" spans="2:9" s="71" customFormat="1" ht="15.75" customHeight="1">
      <c r="B121" s="995" t="s">
        <v>880</v>
      </c>
      <c r="C121" s="995"/>
      <c r="D121" s="923"/>
      <c r="E121" s="923"/>
      <c r="F121" s="923"/>
      <c r="G121" s="923"/>
      <c r="H121" s="924"/>
      <c r="I121" s="53"/>
    </row>
    <row r="122" spans="2:11" s="560" customFormat="1" ht="25.5" customHeight="1">
      <c r="B122" s="72" t="s">
        <v>433</v>
      </c>
      <c r="C122" s="72" t="s">
        <v>700</v>
      </c>
      <c r="D122" s="550" t="s">
        <v>701</v>
      </c>
      <c r="E122" s="550" t="s">
        <v>702</v>
      </c>
      <c r="F122" s="561" t="s">
        <v>912</v>
      </c>
      <c r="G122" s="562" t="s">
        <v>913</v>
      </c>
      <c r="H122" s="814" t="s">
        <v>914</v>
      </c>
      <c r="I122" s="53"/>
      <c r="J122" s="525">
        <f>F124*$J$8</f>
        <v>155000</v>
      </c>
      <c r="K122" s="525">
        <f>F124*(1+$J$8)</f>
        <v>4155000.0000000005</v>
      </c>
    </row>
    <row r="123" spans="2:9" s="71" customFormat="1" ht="12.75">
      <c r="B123" s="114"/>
      <c r="C123" s="114"/>
      <c r="D123" s="550" t="s">
        <v>704</v>
      </c>
      <c r="E123" s="550" t="s">
        <v>704</v>
      </c>
      <c r="F123" s="563"/>
      <c r="G123" s="557"/>
      <c r="H123" s="814"/>
      <c r="I123" s="53"/>
    </row>
    <row r="124" spans="2:9" ht="17.25" customHeight="1">
      <c r="B124" s="21" t="s">
        <v>404</v>
      </c>
      <c r="C124" s="288" t="s">
        <v>963</v>
      </c>
      <c r="D124" s="681">
        <v>2737</v>
      </c>
      <c r="E124" s="681">
        <v>1318</v>
      </c>
      <c r="F124" s="938">
        <v>4000000</v>
      </c>
      <c r="G124" s="908">
        <f>F124+J122</f>
        <v>4155000</v>
      </c>
      <c r="H124" s="219">
        <v>4154999</v>
      </c>
      <c r="I124" s="53">
        <v>58</v>
      </c>
    </row>
    <row r="125" spans="2:8" ht="12.75">
      <c r="B125" s="488"/>
      <c r="C125" s="488"/>
      <c r="D125" s="939"/>
      <c r="E125" s="939"/>
      <c r="F125" s="940"/>
      <c r="G125" s="940"/>
      <c r="H125" s="940"/>
    </row>
    <row r="126" spans="2:8" ht="12.75">
      <c r="B126" s="547"/>
      <c r="C126" s="547"/>
      <c r="D126" s="912"/>
      <c r="E126" s="912"/>
      <c r="F126" s="912"/>
      <c r="G126" s="912"/>
      <c r="H126" s="912"/>
    </row>
    <row r="127" spans="2:8" ht="12.75" customHeight="1">
      <c r="B127" s="224"/>
      <c r="C127" s="225" t="s">
        <v>900</v>
      </c>
      <c r="D127" s="559"/>
      <c r="E127" s="559"/>
      <c r="F127" s="559"/>
      <c r="G127" s="559"/>
      <c r="H127" s="559"/>
    </row>
    <row r="128" spans="2:8" ht="12" customHeight="1">
      <c r="B128" s="224"/>
      <c r="C128" s="225" t="s">
        <v>901</v>
      </c>
      <c r="D128" s="559"/>
      <c r="E128" s="559"/>
      <c r="F128" s="559"/>
      <c r="G128" s="559"/>
      <c r="H128" s="559"/>
    </row>
    <row r="129" spans="2:9" s="233" customFormat="1" ht="15" customHeight="1">
      <c r="B129" s="224"/>
      <c r="C129" s="815" t="s">
        <v>902</v>
      </c>
      <c r="D129" s="815"/>
      <c r="E129" s="225"/>
      <c r="F129" s="225"/>
      <c r="G129" s="225"/>
      <c r="H129" s="225"/>
      <c r="I129" s="53"/>
    </row>
    <row r="130" spans="2:9" s="236" customFormat="1" ht="15.75" customHeight="1">
      <c r="B130" s="229"/>
      <c r="C130" s="259"/>
      <c r="D130" s="238"/>
      <c r="E130" s="235"/>
      <c r="F130" s="648"/>
      <c r="G130" s="648"/>
      <c r="H130" s="648"/>
      <c r="I130" s="53"/>
    </row>
    <row r="131" spans="2:9" s="236" customFormat="1" ht="15.75" customHeight="1">
      <c r="B131" s="233"/>
      <c r="C131" s="234" t="s">
        <v>1774</v>
      </c>
      <c r="D131" s="234"/>
      <c r="E131" s="941"/>
      <c r="F131" s="942"/>
      <c r="G131" s="942"/>
      <c r="H131" s="942"/>
      <c r="I131" s="53"/>
    </row>
    <row r="132" spans="3:9" s="236" customFormat="1" ht="15.75" customHeight="1">
      <c r="C132" s="237" t="s">
        <v>1790</v>
      </c>
      <c r="D132" s="238"/>
      <c r="E132" s="240"/>
      <c r="F132" s="519"/>
      <c r="G132" s="519"/>
      <c r="H132" s="519"/>
      <c r="I132" s="53"/>
    </row>
    <row r="133" spans="2:9" s="233" customFormat="1" ht="12.75">
      <c r="B133" s="236"/>
      <c r="C133" s="241"/>
      <c r="D133" s="238"/>
      <c r="E133" s="240"/>
      <c r="F133" s="519"/>
      <c r="G133" s="519"/>
      <c r="H133" s="519"/>
      <c r="I133" s="53"/>
    </row>
    <row r="134" spans="3:5" ht="12.75" customHeight="1">
      <c r="C134" s="249" t="s">
        <v>903</v>
      </c>
      <c r="D134" s="710"/>
      <c r="E134" s="648"/>
    </row>
    <row r="135" spans="2:8" ht="12.75" customHeight="1">
      <c r="B135" s="17"/>
      <c r="C135" s="569"/>
      <c r="D135" s="248"/>
      <c r="E135" s="648"/>
      <c r="F135" s="519"/>
      <c r="G135" s="519"/>
      <c r="H135" s="519"/>
    </row>
    <row r="136" spans="3:5" ht="12.75" customHeight="1">
      <c r="C136" s="172" t="s">
        <v>904</v>
      </c>
      <c r="D136" s="468"/>
      <c r="E136" s="648"/>
    </row>
    <row r="137" spans="3:5" ht="12.75" customHeight="1">
      <c r="C137" s="172" t="s">
        <v>905</v>
      </c>
      <c r="D137" s="468"/>
      <c r="E137" s="648"/>
    </row>
    <row r="138" spans="3:5" ht="12.75" customHeight="1">
      <c r="C138" s="172" t="s">
        <v>906</v>
      </c>
      <c r="D138" s="468"/>
      <c r="E138" s="648"/>
    </row>
    <row r="139" spans="3:5" ht="12.75" customHeight="1">
      <c r="C139" s="172" t="s">
        <v>391</v>
      </c>
      <c r="D139" s="468"/>
      <c r="E139" s="648"/>
    </row>
    <row r="140" spans="3:5" ht="25.5">
      <c r="C140" s="252" t="s">
        <v>908</v>
      </c>
      <c r="D140" s="468"/>
      <c r="E140" s="468"/>
    </row>
    <row r="141" spans="3:5" ht="12.75">
      <c r="C141" s="172" t="s">
        <v>909</v>
      </c>
      <c r="D141" s="468"/>
      <c r="E141" s="648"/>
    </row>
  </sheetData>
  <mergeCells count="28">
    <mergeCell ref="B2:F2"/>
    <mergeCell ref="B3:F3"/>
    <mergeCell ref="B5:F5"/>
    <mergeCell ref="B6:F6"/>
    <mergeCell ref="H7:H8"/>
    <mergeCell ref="B9:B10"/>
    <mergeCell ref="B12:B13"/>
    <mergeCell ref="B14:F14"/>
    <mergeCell ref="B7:B8"/>
    <mergeCell ref="C7:C8"/>
    <mergeCell ref="F7:F8"/>
    <mergeCell ref="G7:G8"/>
    <mergeCell ref="B92:D92"/>
    <mergeCell ref="H93:H94"/>
    <mergeCell ref="B15:C15"/>
    <mergeCell ref="H16:H17"/>
    <mergeCell ref="B23:B31"/>
    <mergeCell ref="B44:C44"/>
    <mergeCell ref="B121:C121"/>
    <mergeCell ref="H122:H123"/>
    <mergeCell ref="C129:D129"/>
    <mergeCell ref="B18:B21"/>
    <mergeCell ref="B99:C99"/>
    <mergeCell ref="H100:H101"/>
    <mergeCell ref="B108:C108"/>
    <mergeCell ref="H109:H110"/>
    <mergeCell ref="H45:H46"/>
    <mergeCell ref="H50:H51"/>
  </mergeCells>
  <printOptions/>
  <pageMargins left="0.7479166666666667" right="0.3298611111111111" top="0.7201388888888889" bottom="0.7798611111111111" header="0.5118055555555555" footer="0.5118055555555555"/>
  <pageSetup horizontalDpi="300" verticalDpi="300" orientation="portrait" paperSize="5" scale="65" r:id="rId2"/>
  <rowBreaks count="1" manualBreakCount="1">
    <brk id="62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4"/>
  <sheetViews>
    <sheetView tabSelected="1" view="pageBreakPreview" zoomScale="80" zoomScaleNormal="75" zoomScaleSheetLayoutView="80" workbookViewId="0" topLeftCell="A85">
      <selection activeCell="C100" sqref="C100"/>
    </sheetView>
  </sheetViews>
  <sheetFormatPr defaultColWidth="9.140625" defaultRowHeight="12.75"/>
  <cols>
    <col min="1" max="1" width="2.00390625" style="53" customWidth="1"/>
    <col min="2" max="2" width="20.8515625" style="53" customWidth="1"/>
    <col min="3" max="3" width="76.421875" style="54" customWidth="1"/>
    <col min="4" max="4" width="11.421875" style="510" customWidth="1"/>
    <col min="5" max="5" width="12.57421875" style="510" customWidth="1"/>
    <col min="6" max="6" width="19.00390625" style="511" hidden="1" customWidth="1"/>
    <col min="7" max="7" width="18.57421875" style="570" hidden="1" customWidth="1"/>
    <col min="8" max="8" width="19.00390625" style="56" customWidth="1"/>
    <col min="9" max="9" width="6.00390625" style="53" customWidth="1"/>
    <col min="10" max="11" width="0" style="53" hidden="1" customWidth="1"/>
    <col min="12" max="16384" width="9.140625" style="53" customWidth="1"/>
  </cols>
  <sheetData>
    <row r="1" spans="2:8" s="59" customFormat="1" ht="59.25" customHeight="1">
      <c r="B1" s="60"/>
      <c r="C1" s="262"/>
      <c r="D1" s="513"/>
      <c r="E1" s="514"/>
      <c r="F1" s="571"/>
      <c r="G1" s="572"/>
      <c r="H1" s="573"/>
    </row>
    <row r="2" spans="2:8" s="59" customFormat="1" ht="29.25" customHeight="1">
      <c r="B2" s="1054" t="s">
        <v>698</v>
      </c>
      <c r="C2" s="1054"/>
      <c r="D2" s="1054"/>
      <c r="E2" s="1054"/>
      <c r="F2" s="1054"/>
      <c r="G2" s="575"/>
      <c r="H2" s="576"/>
    </row>
    <row r="3" spans="2:8" s="66" customFormat="1" ht="23.25" customHeight="1">
      <c r="B3" s="1055" t="str">
        <f>'METRO MANILA'!B3:F3</f>
        <v>LIST OF PROPERTIES FOR SALE AS OF FEBRUARY 24, 2011</v>
      </c>
      <c r="C3" s="1055"/>
      <c r="D3" s="1055"/>
      <c r="E3" s="1055"/>
      <c r="F3" s="1055"/>
      <c r="G3" s="577"/>
      <c r="H3" s="578"/>
    </row>
    <row r="4" spans="2:8" s="66" customFormat="1" ht="11.25" customHeight="1">
      <c r="B4" s="67"/>
      <c r="C4" s="272"/>
      <c r="D4" s="515"/>
      <c r="E4" s="515"/>
      <c r="F4" s="272"/>
      <c r="G4" s="577"/>
      <c r="H4" s="578"/>
    </row>
    <row r="5" spans="2:8" ht="17.25" customHeight="1">
      <c r="B5" s="1222" t="s">
        <v>964</v>
      </c>
      <c r="C5" s="1222"/>
      <c r="D5" s="1222"/>
      <c r="E5" s="1222"/>
      <c r="F5" s="1222"/>
      <c r="G5" s="579"/>
      <c r="H5" s="580"/>
    </row>
    <row r="6" spans="2:8" ht="12.75" customHeight="1">
      <c r="B6" s="1209" t="s">
        <v>911</v>
      </c>
      <c r="C6" s="1209"/>
      <c r="D6" s="1209"/>
      <c r="E6" s="1209"/>
      <c r="F6" s="1209"/>
      <c r="G6" s="581"/>
      <c r="H6" s="485"/>
    </row>
    <row r="7" spans="2:11" s="71" customFormat="1" ht="15" customHeight="1">
      <c r="B7" s="1075" t="s">
        <v>433</v>
      </c>
      <c r="C7" s="1105" t="s">
        <v>700</v>
      </c>
      <c r="D7" s="116" t="s">
        <v>701</v>
      </c>
      <c r="E7" s="116" t="s">
        <v>702</v>
      </c>
      <c r="F7" s="1217" t="s">
        <v>912</v>
      </c>
      <c r="G7" s="1217" t="s">
        <v>913</v>
      </c>
      <c r="H7" s="1220" t="s">
        <v>914</v>
      </c>
      <c r="J7" s="519" t="s">
        <v>915</v>
      </c>
      <c r="K7" s="519"/>
    </row>
    <row r="8" spans="2:11" s="71" customFormat="1" ht="12.75">
      <c r="B8" s="1075"/>
      <c r="C8" s="1105"/>
      <c r="D8" s="116" t="s">
        <v>704</v>
      </c>
      <c r="E8" s="116" t="s">
        <v>704</v>
      </c>
      <c r="F8" s="1217"/>
      <c r="G8" s="1217"/>
      <c r="H8" s="1220"/>
      <c r="J8" s="521">
        <v>0.03875</v>
      </c>
      <c r="K8" s="519"/>
    </row>
    <row r="9" spans="2:12" ht="12.75">
      <c r="B9" s="1077" t="s">
        <v>965</v>
      </c>
      <c r="C9" s="98" t="s">
        <v>966</v>
      </c>
      <c r="D9" s="582">
        <v>270</v>
      </c>
      <c r="E9" s="528">
        <v>372</v>
      </c>
      <c r="F9" s="544">
        <v>4300000</v>
      </c>
      <c r="G9" s="440">
        <f>F9+J9</f>
        <v>4466625</v>
      </c>
      <c r="H9" s="83">
        <v>4466639</v>
      </c>
      <c r="J9" s="525">
        <f>F9*$J$8</f>
        <v>166625</v>
      </c>
      <c r="K9" s="525">
        <f>F9*(1+$J$8)</f>
        <v>4466625</v>
      </c>
      <c r="L9" s="17"/>
    </row>
    <row r="10" spans="2:12" ht="12.75">
      <c r="B10" s="1077"/>
      <c r="C10" s="98" t="s">
        <v>967</v>
      </c>
      <c r="D10" s="582">
        <v>148</v>
      </c>
      <c r="E10" s="528">
        <v>170</v>
      </c>
      <c r="F10" s="544">
        <v>976000</v>
      </c>
      <c r="G10" s="440">
        <f>F10+J10</f>
        <v>1013820</v>
      </c>
      <c r="H10" s="83">
        <v>1013839</v>
      </c>
      <c r="J10" s="525">
        <f>F10*$J$8</f>
        <v>37820</v>
      </c>
      <c r="K10" s="525">
        <f>F10*(1+$J$8)</f>
        <v>1013820.0000000001</v>
      </c>
      <c r="L10" s="17"/>
    </row>
    <row r="11" spans="2:12" s="76" customFormat="1" ht="12.75">
      <c r="B11" s="1077"/>
      <c r="C11" s="21" t="s">
        <v>968</v>
      </c>
      <c r="D11" s="582">
        <v>640</v>
      </c>
      <c r="E11" s="528">
        <v>218</v>
      </c>
      <c r="F11" s="440"/>
      <c r="G11" s="440"/>
      <c r="H11" s="83">
        <v>5500000</v>
      </c>
      <c r="J11" s="525"/>
      <c r="K11" s="525"/>
      <c r="L11" s="17"/>
    </row>
    <row r="12" spans="2:12" ht="24.75" customHeight="1">
      <c r="B12" s="1082" t="s">
        <v>969</v>
      </c>
      <c r="C12" s="193" t="s">
        <v>970</v>
      </c>
      <c r="D12" s="582">
        <v>524</v>
      </c>
      <c r="E12" s="528">
        <v>253</v>
      </c>
      <c r="F12" s="544">
        <v>2132000</v>
      </c>
      <c r="G12" s="440">
        <f>F12+J12</f>
        <v>2214615</v>
      </c>
      <c r="H12" s="83">
        <v>2214639</v>
      </c>
      <c r="J12" s="525">
        <f>F12*$J$8</f>
        <v>82615</v>
      </c>
      <c r="K12" s="525">
        <f>F12*(1+$J$8)</f>
        <v>2214615</v>
      </c>
      <c r="L12" s="17"/>
    </row>
    <row r="13" spans="2:12" ht="25.5">
      <c r="B13" s="1082"/>
      <c r="C13" s="193" t="s">
        <v>971</v>
      </c>
      <c r="D13" s="582">
        <v>3453</v>
      </c>
      <c r="E13" s="528">
        <v>1600</v>
      </c>
      <c r="F13" s="440">
        <v>1471200</v>
      </c>
      <c r="G13" s="440">
        <f>F13+J13</f>
        <v>1528209</v>
      </c>
      <c r="H13" s="83">
        <v>1528239</v>
      </c>
      <c r="J13" s="525">
        <f>F13*$J$8</f>
        <v>57009</v>
      </c>
      <c r="K13" s="525">
        <f>F13*(1+$J$8)</f>
        <v>1528209</v>
      </c>
      <c r="L13" s="17"/>
    </row>
    <row r="14" spans="2:12" ht="12.75">
      <c r="B14" s="100"/>
      <c r="C14" s="288" t="s">
        <v>972</v>
      </c>
      <c r="D14" s="530">
        <v>301</v>
      </c>
      <c r="E14" s="195">
        <v>278</v>
      </c>
      <c r="F14" s="529">
        <v>1100000</v>
      </c>
      <c r="G14" s="529">
        <v>1142629</v>
      </c>
      <c r="H14" s="295">
        <v>1142629</v>
      </c>
      <c r="J14" s="525"/>
      <c r="K14" s="525"/>
      <c r="L14" s="17"/>
    </row>
    <row r="15" spans="2:12" ht="12.75">
      <c r="B15" s="535" t="s">
        <v>973</v>
      </c>
      <c r="C15" s="98" t="s">
        <v>974</v>
      </c>
      <c r="D15" s="582">
        <v>1092</v>
      </c>
      <c r="E15" s="528">
        <v>648</v>
      </c>
      <c r="F15" s="544">
        <v>6600000</v>
      </c>
      <c r="G15" s="440">
        <f>F15+J15</f>
        <v>6855750</v>
      </c>
      <c r="H15" s="83">
        <v>6855749</v>
      </c>
      <c r="J15" s="525">
        <f>F15*$J$8</f>
        <v>255750</v>
      </c>
      <c r="K15" s="525">
        <f>F15*(1+$J$8)</f>
        <v>6855750</v>
      </c>
      <c r="L15" s="17"/>
    </row>
    <row r="16" spans="2:12" ht="29.25" customHeight="1">
      <c r="B16" s="533" t="s">
        <v>975</v>
      </c>
      <c r="C16" s="21" t="s">
        <v>976</v>
      </c>
      <c r="D16" s="583">
        <v>506</v>
      </c>
      <c r="E16" s="584">
        <v>153</v>
      </c>
      <c r="F16" s="585">
        <v>1910000</v>
      </c>
      <c r="G16" s="586">
        <f>F16+J16</f>
        <v>1984012.5</v>
      </c>
      <c r="H16" s="83">
        <v>1984038.5</v>
      </c>
      <c r="J16" s="525">
        <f>F16*$J$8</f>
        <v>74012.5</v>
      </c>
      <c r="K16" s="525">
        <f>F16*(1+$J$8)</f>
        <v>1984012.5000000002</v>
      </c>
      <c r="L16" s="17"/>
    </row>
    <row r="17" spans="2:12" ht="12.75">
      <c r="B17" s="535"/>
      <c r="C17" s="98" t="s">
        <v>977</v>
      </c>
      <c r="D17" s="582">
        <v>394</v>
      </c>
      <c r="E17" s="528">
        <v>72</v>
      </c>
      <c r="F17" s="587">
        <v>1814000</v>
      </c>
      <c r="G17" s="440">
        <f>F17+J17</f>
        <v>1884292.5</v>
      </c>
      <c r="H17" s="83">
        <v>1884298.5</v>
      </c>
      <c r="J17" s="525">
        <f>F17*$J$8</f>
        <v>70292.5</v>
      </c>
      <c r="K17" s="525">
        <f>F17*(1+$J$8)</f>
        <v>1884292.5</v>
      </c>
      <c r="L17" s="17"/>
    </row>
    <row r="18" spans="2:12" ht="12.75">
      <c r="B18" s="588" t="s">
        <v>978</v>
      </c>
      <c r="C18" s="98" t="s">
        <v>979</v>
      </c>
      <c r="D18" s="582">
        <v>660</v>
      </c>
      <c r="E18" s="528">
        <v>113</v>
      </c>
      <c r="F18" s="587">
        <v>961000</v>
      </c>
      <c r="G18" s="440">
        <f>F18+J18</f>
        <v>998238.75</v>
      </c>
      <c r="H18" s="83">
        <v>998238.75</v>
      </c>
      <c r="J18" s="525">
        <f>F18*$J$8</f>
        <v>37238.75</v>
      </c>
      <c r="K18" s="525">
        <f>F18*(1+$J$8)</f>
        <v>998238.7500000001</v>
      </c>
      <c r="L18" s="17"/>
    </row>
    <row r="19" spans="2:12" ht="15.75" customHeight="1">
      <c r="B19" s="1221"/>
      <c r="C19" s="1221"/>
      <c r="D19" s="1221"/>
      <c r="E19" s="1221"/>
      <c r="F19" s="1221"/>
      <c r="G19" s="589"/>
      <c r="H19" s="590"/>
      <c r="L19" s="17"/>
    </row>
    <row r="20" spans="2:12" ht="12.75" customHeight="1">
      <c r="B20" s="1218" t="s">
        <v>795</v>
      </c>
      <c r="C20" s="1218"/>
      <c r="D20" s="1218"/>
      <c r="E20" s="1218"/>
      <c r="F20" s="1218"/>
      <c r="G20" s="592"/>
      <c r="H20" s="485"/>
      <c r="L20" s="17"/>
    </row>
    <row r="21" spans="2:12" s="71" customFormat="1" ht="12.75" customHeight="1">
      <c r="B21" s="1075" t="s">
        <v>433</v>
      </c>
      <c r="C21" s="1105" t="s">
        <v>700</v>
      </c>
      <c r="D21" s="116" t="s">
        <v>701</v>
      </c>
      <c r="E21" s="593" t="s">
        <v>702</v>
      </c>
      <c r="F21" s="1219" t="s">
        <v>912</v>
      </c>
      <c r="G21" s="1217" t="s">
        <v>913</v>
      </c>
      <c r="H21" s="1061" t="s">
        <v>914</v>
      </c>
      <c r="L21" s="17"/>
    </row>
    <row r="22" spans="2:12" s="71" customFormat="1" ht="12.75">
      <c r="B22" s="1075"/>
      <c r="C22" s="1105"/>
      <c r="D22" s="116" t="s">
        <v>704</v>
      </c>
      <c r="E22" s="593" t="s">
        <v>704</v>
      </c>
      <c r="F22" s="1219"/>
      <c r="G22" s="1217"/>
      <c r="H22" s="1061"/>
      <c r="L22" s="17"/>
    </row>
    <row r="23" spans="2:12" ht="15" customHeight="1">
      <c r="B23" s="1169" t="s">
        <v>980</v>
      </c>
      <c r="C23" s="98" t="s">
        <v>981</v>
      </c>
      <c r="D23" s="528">
        <v>458</v>
      </c>
      <c r="E23" s="594"/>
      <c r="F23" s="544">
        <v>550000</v>
      </c>
      <c r="G23" s="440">
        <f aca="true" t="shared" si="0" ref="G23:G61">F23+J23</f>
        <v>571312.5</v>
      </c>
      <c r="H23" s="83">
        <v>571338.5</v>
      </c>
      <c r="J23" s="525">
        <f aca="true" t="shared" si="1" ref="J23:J61">F23*$J$8</f>
        <v>21312.5</v>
      </c>
      <c r="K23" s="525">
        <f aca="true" t="shared" si="2" ref="K23:K61">F23*(1+$J$8)</f>
        <v>571312.5</v>
      </c>
      <c r="L23" s="17"/>
    </row>
    <row r="24" spans="2:12" ht="15" customHeight="1">
      <c r="B24" s="1169"/>
      <c r="C24" s="88" t="s">
        <v>982</v>
      </c>
      <c r="D24" s="128">
        <v>300</v>
      </c>
      <c r="E24" s="92"/>
      <c r="F24" s="544">
        <v>450000</v>
      </c>
      <c r="G24" s="440">
        <f t="shared" si="0"/>
        <v>467437.5</v>
      </c>
      <c r="H24" s="83">
        <v>467438.5</v>
      </c>
      <c r="J24" s="525">
        <f t="shared" si="1"/>
        <v>17437.5</v>
      </c>
      <c r="K24" s="525">
        <f t="shared" si="2"/>
        <v>467437.5</v>
      </c>
      <c r="L24" s="17"/>
    </row>
    <row r="25" spans="2:12" ht="15" customHeight="1">
      <c r="B25" s="1077" t="s">
        <v>965</v>
      </c>
      <c r="C25" s="150" t="s">
        <v>983</v>
      </c>
      <c r="D25" s="83">
        <v>6582</v>
      </c>
      <c r="E25" s="595"/>
      <c r="F25" s="544">
        <v>1650000</v>
      </c>
      <c r="G25" s="440">
        <f t="shared" si="0"/>
        <v>1713937.5</v>
      </c>
      <c r="H25" s="83">
        <v>1713938.5</v>
      </c>
      <c r="I25" s="113"/>
      <c r="J25" s="525">
        <f t="shared" si="1"/>
        <v>63937.5</v>
      </c>
      <c r="K25" s="525">
        <f t="shared" si="2"/>
        <v>1713937.5</v>
      </c>
      <c r="L25" s="17"/>
    </row>
    <row r="26" spans="2:12" ht="15" customHeight="1">
      <c r="B26" s="1077"/>
      <c r="C26" s="150" t="s">
        <v>984</v>
      </c>
      <c r="D26" s="528">
        <v>500</v>
      </c>
      <c r="E26" s="594"/>
      <c r="F26" s="440">
        <v>100000</v>
      </c>
      <c r="G26" s="440">
        <f t="shared" si="0"/>
        <v>103875</v>
      </c>
      <c r="H26" s="83">
        <v>103879</v>
      </c>
      <c r="J26" s="525">
        <f t="shared" si="1"/>
        <v>3875</v>
      </c>
      <c r="K26" s="525">
        <f t="shared" si="2"/>
        <v>103875</v>
      </c>
      <c r="L26" s="17"/>
    </row>
    <row r="27" spans="2:12" ht="15" customHeight="1">
      <c r="B27" s="1077"/>
      <c r="C27" s="309" t="s">
        <v>985</v>
      </c>
      <c r="D27" s="528">
        <v>96</v>
      </c>
      <c r="E27" s="594"/>
      <c r="F27" s="534">
        <v>144000</v>
      </c>
      <c r="G27" s="440">
        <f t="shared" si="0"/>
        <v>149580</v>
      </c>
      <c r="H27" s="83">
        <v>149579</v>
      </c>
      <c r="J27" s="525">
        <f t="shared" si="1"/>
        <v>5580</v>
      </c>
      <c r="K27" s="525">
        <f t="shared" si="2"/>
        <v>149580</v>
      </c>
      <c r="L27" s="17"/>
    </row>
    <row r="28" spans="2:12" ht="15" customHeight="1">
      <c r="B28" s="1077"/>
      <c r="C28" s="309" t="s">
        <v>986</v>
      </c>
      <c r="D28" s="528">
        <v>102</v>
      </c>
      <c r="E28" s="594"/>
      <c r="F28" s="541">
        <v>153000</v>
      </c>
      <c r="G28" s="440">
        <f t="shared" si="0"/>
        <v>158928.75</v>
      </c>
      <c r="H28" s="83">
        <v>158938.75</v>
      </c>
      <c r="J28" s="525">
        <f t="shared" si="1"/>
        <v>5928.75</v>
      </c>
      <c r="K28" s="525">
        <f t="shared" si="2"/>
        <v>158928.75</v>
      </c>
      <c r="L28" s="17"/>
    </row>
    <row r="29" spans="2:12" ht="15" customHeight="1">
      <c r="B29" s="1077"/>
      <c r="C29" s="158" t="s">
        <v>987</v>
      </c>
      <c r="D29" s="462">
        <v>252</v>
      </c>
      <c r="E29" s="596"/>
      <c r="F29" s="541">
        <v>138600</v>
      </c>
      <c r="G29" s="440">
        <f t="shared" si="0"/>
        <v>143970.75</v>
      </c>
      <c r="H29" s="83">
        <v>143978.75</v>
      </c>
      <c r="J29" s="525">
        <f t="shared" si="1"/>
        <v>5370.75</v>
      </c>
      <c r="K29" s="525">
        <f t="shared" si="2"/>
        <v>143970.75</v>
      </c>
      <c r="L29" s="17"/>
    </row>
    <row r="30" spans="2:12" ht="26.25" customHeight="1">
      <c r="B30" s="535" t="s">
        <v>988</v>
      </c>
      <c r="C30" s="98" t="s">
        <v>989</v>
      </c>
      <c r="D30" s="528">
        <v>3983</v>
      </c>
      <c r="E30" s="594"/>
      <c r="F30" s="587">
        <v>4381300</v>
      </c>
      <c r="G30" s="440">
        <f t="shared" si="0"/>
        <v>4551075.375</v>
      </c>
      <c r="H30" s="83">
        <v>4551079.375</v>
      </c>
      <c r="J30" s="525">
        <f t="shared" si="1"/>
        <v>169775.375</v>
      </c>
      <c r="K30" s="525">
        <f t="shared" si="2"/>
        <v>4551075.375</v>
      </c>
      <c r="L30" s="17"/>
    </row>
    <row r="31" spans="2:12" ht="15" customHeight="1">
      <c r="B31" s="535"/>
      <c r="C31" s="414" t="s">
        <v>990</v>
      </c>
      <c r="D31" s="584">
        <v>2987</v>
      </c>
      <c r="E31" s="597"/>
      <c r="F31" s="544">
        <v>1800000</v>
      </c>
      <c r="G31" s="440">
        <f t="shared" si="0"/>
        <v>1869750</v>
      </c>
      <c r="H31" s="83">
        <v>1869749</v>
      </c>
      <c r="J31" s="525">
        <f t="shared" si="1"/>
        <v>69750</v>
      </c>
      <c r="K31" s="525">
        <f t="shared" si="2"/>
        <v>1869750</v>
      </c>
      <c r="L31" s="17"/>
    </row>
    <row r="32" spans="2:12" ht="15" customHeight="1">
      <c r="B32" s="535"/>
      <c r="C32" s="110" t="s">
        <v>991</v>
      </c>
      <c r="D32" s="598">
        <v>600</v>
      </c>
      <c r="E32" s="542"/>
      <c r="F32" s="599">
        <v>180000</v>
      </c>
      <c r="G32" s="440">
        <f t="shared" si="0"/>
        <v>186975</v>
      </c>
      <c r="H32" s="83">
        <v>187039</v>
      </c>
      <c r="J32" s="525">
        <f t="shared" si="1"/>
        <v>6975</v>
      </c>
      <c r="K32" s="525">
        <f t="shared" si="2"/>
        <v>186975</v>
      </c>
      <c r="L32" s="17"/>
    </row>
    <row r="33" spans="2:12" ht="15" customHeight="1">
      <c r="B33" s="535"/>
      <c r="C33" s="101" t="s">
        <v>992</v>
      </c>
      <c r="D33" s="600">
        <v>297</v>
      </c>
      <c r="E33" s="596"/>
      <c r="F33" s="601">
        <v>148500</v>
      </c>
      <c r="G33" s="440">
        <f t="shared" si="0"/>
        <v>154254.375</v>
      </c>
      <c r="H33" s="159">
        <v>154259</v>
      </c>
      <c r="I33" s="58"/>
      <c r="J33" s="525">
        <f t="shared" si="1"/>
        <v>5754.375</v>
      </c>
      <c r="K33" s="525">
        <f t="shared" si="2"/>
        <v>154254.375</v>
      </c>
      <c r="L33" s="17"/>
    </row>
    <row r="34" spans="2:12" ht="15" customHeight="1">
      <c r="B34" s="535"/>
      <c r="C34" s="101" t="s">
        <v>993</v>
      </c>
      <c r="D34" s="602">
        <v>304</v>
      </c>
      <c r="E34" s="528"/>
      <c r="F34" s="544">
        <v>152000</v>
      </c>
      <c r="G34" s="440">
        <f t="shared" si="0"/>
        <v>157890</v>
      </c>
      <c r="H34" s="159">
        <v>157899</v>
      </c>
      <c r="I34" s="58"/>
      <c r="J34" s="525">
        <f t="shared" si="1"/>
        <v>5890</v>
      </c>
      <c r="K34" s="525">
        <f t="shared" si="2"/>
        <v>157890</v>
      </c>
      <c r="L34" s="17"/>
    </row>
    <row r="35" spans="2:12" ht="15" customHeight="1">
      <c r="B35" s="535"/>
      <c r="C35" s="101" t="s">
        <v>994</v>
      </c>
      <c r="D35" s="602">
        <v>241</v>
      </c>
      <c r="E35" s="528"/>
      <c r="F35" s="544">
        <v>120500</v>
      </c>
      <c r="G35" s="440">
        <f t="shared" si="0"/>
        <v>125169.375</v>
      </c>
      <c r="H35" s="159">
        <v>125169</v>
      </c>
      <c r="I35" s="58"/>
      <c r="J35" s="525">
        <f t="shared" si="1"/>
        <v>4669.375</v>
      </c>
      <c r="K35" s="525">
        <f t="shared" si="2"/>
        <v>125169.37500000001</v>
      </c>
      <c r="L35" s="17"/>
    </row>
    <row r="36" spans="2:12" ht="15" customHeight="1">
      <c r="B36" s="535"/>
      <c r="C36" s="101" t="s">
        <v>995</v>
      </c>
      <c r="D36" s="602">
        <v>353</v>
      </c>
      <c r="E36" s="528"/>
      <c r="F36" s="544">
        <v>176500</v>
      </c>
      <c r="G36" s="440">
        <f t="shared" si="0"/>
        <v>183339.375</v>
      </c>
      <c r="H36" s="159">
        <v>183339</v>
      </c>
      <c r="I36" s="58"/>
      <c r="J36" s="525">
        <f t="shared" si="1"/>
        <v>6839.375</v>
      </c>
      <c r="K36" s="525">
        <f t="shared" si="2"/>
        <v>183339.375</v>
      </c>
      <c r="L36" s="17"/>
    </row>
    <row r="37" spans="2:12" ht="24.75" customHeight="1">
      <c r="B37" s="535"/>
      <c r="C37" s="101" t="s">
        <v>996</v>
      </c>
      <c r="D37" s="602">
        <v>287</v>
      </c>
      <c r="E37" s="528"/>
      <c r="F37" s="544">
        <v>143500</v>
      </c>
      <c r="G37" s="440">
        <f t="shared" si="0"/>
        <v>149060.625</v>
      </c>
      <c r="H37" s="159">
        <v>149069</v>
      </c>
      <c r="I37" s="58"/>
      <c r="J37" s="525">
        <f t="shared" si="1"/>
        <v>5560.625</v>
      </c>
      <c r="K37" s="525">
        <f t="shared" si="2"/>
        <v>149060.625</v>
      </c>
      <c r="L37" s="17"/>
    </row>
    <row r="38" spans="2:12" ht="15" customHeight="1">
      <c r="B38" s="535"/>
      <c r="C38" s="98" t="s">
        <v>997</v>
      </c>
      <c r="D38" s="594">
        <v>1058</v>
      </c>
      <c r="E38" s="528"/>
      <c r="F38" s="544">
        <v>529000</v>
      </c>
      <c r="G38" s="440">
        <f t="shared" si="0"/>
        <v>549498.75</v>
      </c>
      <c r="H38" s="83">
        <v>549498.75</v>
      </c>
      <c r="J38" s="525">
        <f t="shared" si="1"/>
        <v>20498.75</v>
      </c>
      <c r="K38" s="525">
        <f t="shared" si="2"/>
        <v>549498.75</v>
      </c>
      <c r="L38" s="17"/>
    </row>
    <row r="39" spans="2:12" ht="15" customHeight="1">
      <c r="B39" s="535"/>
      <c r="C39" s="98" t="s">
        <v>998</v>
      </c>
      <c r="D39" s="528">
        <v>250</v>
      </c>
      <c r="E39" s="584"/>
      <c r="F39" s="603">
        <v>132500</v>
      </c>
      <c r="G39" s="440">
        <f t="shared" si="0"/>
        <v>137634.375</v>
      </c>
      <c r="H39" s="83">
        <v>137639.375</v>
      </c>
      <c r="J39" s="525">
        <f t="shared" si="1"/>
        <v>5134.375</v>
      </c>
      <c r="K39" s="525">
        <f t="shared" si="2"/>
        <v>137634.375</v>
      </c>
      <c r="L39" s="17"/>
    </row>
    <row r="40" spans="2:12" ht="15" customHeight="1">
      <c r="B40" s="535"/>
      <c r="C40" s="98" t="s">
        <v>999</v>
      </c>
      <c r="D40" s="528">
        <v>250</v>
      </c>
      <c r="E40" s="528"/>
      <c r="F40" s="544">
        <v>132500</v>
      </c>
      <c r="G40" s="440">
        <f t="shared" si="0"/>
        <v>137634.375</v>
      </c>
      <c r="H40" s="83">
        <v>137639.375</v>
      </c>
      <c r="J40" s="525">
        <f t="shared" si="1"/>
        <v>5134.375</v>
      </c>
      <c r="K40" s="525">
        <f t="shared" si="2"/>
        <v>137634.375</v>
      </c>
      <c r="L40" s="17"/>
    </row>
    <row r="41" spans="2:12" ht="15" customHeight="1">
      <c r="B41" s="535"/>
      <c r="C41" s="98" t="s">
        <v>1000</v>
      </c>
      <c r="D41" s="528">
        <v>250</v>
      </c>
      <c r="E41" s="528"/>
      <c r="F41" s="544">
        <v>132500</v>
      </c>
      <c r="G41" s="440">
        <f t="shared" si="0"/>
        <v>137634.375</v>
      </c>
      <c r="H41" s="83">
        <v>137639.375</v>
      </c>
      <c r="J41" s="525">
        <f t="shared" si="1"/>
        <v>5134.375</v>
      </c>
      <c r="K41" s="525">
        <f t="shared" si="2"/>
        <v>137634.375</v>
      </c>
      <c r="L41" s="17"/>
    </row>
    <row r="42" spans="2:12" ht="15" customHeight="1">
      <c r="B42" s="535"/>
      <c r="C42" s="98" t="s">
        <v>1001</v>
      </c>
      <c r="D42" s="528">
        <v>250</v>
      </c>
      <c r="E42" s="528"/>
      <c r="F42" s="544">
        <v>132500</v>
      </c>
      <c r="G42" s="440">
        <f t="shared" si="0"/>
        <v>137634.375</v>
      </c>
      <c r="H42" s="83">
        <v>137639.375</v>
      </c>
      <c r="J42" s="525">
        <f t="shared" si="1"/>
        <v>5134.375</v>
      </c>
      <c r="K42" s="525">
        <f t="shared" si="2"/>
        <v>137634.375</v>
      </c>
      <c r="L42" s="17"/>
    </row>
    <row r="43" spans="2:12" ht="15" customHeight="1">
      <c r="B43" s="535"/>
      <c r="C43" s="98" t="s">
        <v>1002</v>
      </c>
      <c r="D43" s="528">
        <v>250</v>
      </c>
      <c r="E43" s="528"/>
      <c r="F43" s="544">
        <v>132500</v>
      </c>
      <c r="G43" s="440">
        <f t="shared" si="0"/>
        <v>137634.375</v>
      </c>
      <c r="H43" s="83">
        <v>137639.375</v>
      </c>
      <c r="J43" s="525">
        <f t="shared" si="1"/>
        <v>5134.375</v>
      </c>
      <c r="K43" s="525">
        <f t="shared" si="2"/>
        <v>137634.375</v>
      </c>
      <c r="L43" s="17"/>
    </row>
    <row r="44" spans="2:12" s="604" customFormat="1" ht="15" customHeight="1">
      <c r="B44" s="192" t="s">
        <v>1003</v>
      </c>
      <c r="C44" s="605" t="s">
        <v>1004</v>
      </c>
      <c r="D44" s="606">
        <v>468</v>
      </c>
      <c r="E44" s="606"/>
      <c r="F44" s="558">
        <v>1170000</v>
      </c>
      <c r="G44" s="440">
        <f t="shared" si="0"/>
        <v>1215337.5</v>
      </c>
      <c r="H44" s="83">
        <v>1215338.5</v>
      </c>
      <c r="J44" s="525">
        <f t="shared" si="1"/>
        <v>45337.5</v>
      </c>
      <c r="K44" s="525">
        <f t="shared" si="2"/>
        <v>1215337.5</v>
      </c>
      <c r="L44" s="17"/>
    </row>
    <row r="45" spans="2:12" ht="30.75" customHeight="1">
      <c r="B45" s="535" t="s">
        <v>969</v>
      </c>
      <c r="C45" s="201" t="s">
        <v>1005</v>
      </c>
      <c r="D45" s="528">
        <v>2700</v>
      </c>
      <c r="E45" s="528"/>
      <c r="F45" s="541">
        <v>9450000</v>
      </c>
      <c r="G45" s="440">
        <f t="shared" si="0"/>
        <v>9816187.5</v>
      </c>
      <c r="H45" s="83">
        <v>9816188.5</v>
      </c>
      <c r="J45" s="525">
        <f t="shared" si="1"/>
        <v>366187.5</v>
      </c>
      <c r="K45" s="525">
        <f t="shared" si="2"/>
        <v>9816187.5</v>
      </c>
      <c r="L45" s="17"/>
    </row>
    <row r="46" spans="2:12" ht="15" customHeight="1">
      <c r="B46" s="535"/>
      <c r="C46" s="98" t="s">
        <v>1006</v>
      </c>
      <c r="D46" s="528">
        <v>407</v>
      </c>
      <c r="E46" s="528"/>
      <c r="F46" s="544">
        <v>508750</v>
      </c>
      <c r="G46" s="440">
        <f t="shared" si="0"/>
        <v>528464.0625</v>
      </c>
      <c r="H46" s="83">
        <v>528469.0625</v>
      </c>
      <c r="J46" s="525">
        <f t="shared" si="1"/>
        <v>19714.0625</v>
      </c>
      <c r="K46" s="525">
        <f t="shared" si="2"/>
        <v>528464.0625</v>
      </c>
      <c r="L46" s="17"/>
    </row>
    <row r="47" spans="2:12" ht="15" customHeight="1">
      <c r="B47" s="170" t="s">
        <v>1007</v>
      </c>
      <c r="C47" s="309" t="s">
        <v>1008</v>
      </c>
      <c r="D47" s="540">
        <v>8822</v>
      </c>
      <c r="E47" s="607"/>
      <c r="F47" s="537">
        <v>5293200</v>
      </c>
      <c r="G47" s="440">
        <f t="shared" si="0"/>
        <v>5498311.5</v>
      </c>
      <c r="H47" s="83">
        <v>5498338.5</v>
      </c>
      <c r="J47" s="525">
        <f t="shared" si="1"/>
        <v>205111.5</v>
      </c>
      <c r="K47" s="525">
        <f t="shared" si="2"/>
        <v>5498311.5</v>
      </c>
      <c r="L47" s="17"/>
    </row>
    <row r="48" spans="2:12" ht="15" customHeight="1">
      <c r="B48" s="121"/>
      <c r="C48" s="112" t="s">
        <v>1009</v>
      </c>
      <c r="D48" s="528">
        <v>1713</v>
      </c>
      <c r="E48" s="528"/>
      <c r="F48" s="544">
        <v>164448</v>
      </c>
      <c r="G48" s="440">
        <f t="shared" si="0"/>
        <v>170820.36</v>
      </c>
      <c r="H48" s="83">
        <v>170839.36</v>
      </c>
      <c r="J48" s="525">
        <f t="shared" si="1"/>
        <v>6372.36</v>
      </c>
      <c r="K48" s="525">
        <f t="shared" si="2"/>
        <v>170820.36000000002</v>
      </c>
      <c r="L48" s="17"/>
    </row>
    <row r="49" spans="1:12" ht="12.75">
      <c r="A49" s="58"/>
      <c r="B49" s="161" t="s">
        <v>1010</v>
      </c>
      <c r="C49" s="127" t="s">
        <v>1011</v>
      </c>
      <c r="D49" s="540">
        <v>250</v>
      </c>
      <c r="E49" s="607"/>
      <c r="F49" s="608">
        <v>250000</v>
      </c>
      <c r="G49" s="440">
        <f t="shared" si="0"/>
        <v>259687.5</v>
      </c>
      <c r="H49" s="83">
        <v>259688.5</v>
      </c>
      <c r="J49" s="525">
        <f t="shared" si="1"/>
        <v>9687.5</v>
      </c>
      <c r="K49" s="525">
        <f t="shared" si="2"/>
        <v>259687.50000000003</v>
      </c>
      <c r="L49" s="17"/>
    </row>
    <row r="50" spans="1:12" ht="12.75">
      <c r="A50" s="58"/>
      <c r="B50" s="526" t="s">
        <v>1012</v>
      </c>
      <c r="C50" s="14" t="s">
        <v>1013</v>
      </c>
      <c r="D50" s="609">
        <v>999</v>
      </c>
      <c r="E50" s="610"/>
      <c r="F50" s="611">
        <v>549450</v>
      </c>
      <c r="G50" s="440">
        <f t="shared" si="0"/>
        <v>570741.1875</v>
      </c>
      <c r="H50" s="83">
        <v>570749.1875</v>
      </c>
      <c r="J50" s="525">
        <f t="shared" si="1"/>
        <v>21291.1875</v>
      </c>
      <c r="K50" s="525">
        <f t="shared" si="2"/>
        <v>570741.1875</v>
      </c>
      <c r="L50" s="17"/>
    </row>
    <row r="51" spans="2:12" s="259" customFormat="1" ht="27.75" customHeight="1">
      <c r="B51" s="612"/>
      <c r="C51" s="127" t="s">
        <v>1014</v>
      </c>
      <c r="D51" s="536">
        <v>400</v>
      </c>
      <c r="E51" s="613"/>
      <c r="F51" s="529">
        <v>100000</v>
      </c>
      <c r="G51" s="440">
        <f t="shared" si="0"/>
        <v>103875</v>
      </c>
      <c r="H51" s="83">
        <v>103879</v>
      </c>
      <c r="J51" s="525">
        <f t="shared" si="1"/>
        <v>3875</v>
      </c>
      <c r="K51" s="525">
        <f t="shared" si="2"/>
        <v>103875</v>
      </c>
      <c r="L51" s="17"/>
    </row>
    <row r="52" spans="2:12" ht="15.75" customHeight="1">
      <c r="B52" s="170" t="s">
        <v>1015</v>
      </c>
      <c r="C52" s="148" t="s">
        <v>1016</v>
      </c>
      <c r="D52" s="614">
        <v>10000</v>
      </c>
      <c r="E52" s="528"/>
      <c r="F52" s="601">
        <v>10000000</v>
      </c>
      <c r="G52" s="440">
        <f t="shared" si="0"/>
        <v>10387500</v>
      </c>
      <c r="H52" s="83">
        <v>10387499</v>
      </c>
      <c r="J52" s="525">
        <f t="shared" si="1"/>
        <v>387500</v>
      </c>
      <c r="K52" s="525">
        <f t="shared" si="2"/>
        <v>10387500</v>
      </c>
      <c r="L52" s="17"/>
    </row>
    <row r="53" spans="2:12" ht="15.75" customHeight="1">
      <c r="B53" s="121"/>
      <c r="C53" s="324" t="s">
        <v>1017</v>
      </c>
      <c r="D53" s="615">
        <v>374</v>
      </c>
      <c r="E53" s="614"/>
      <c r="F53" s="616">
        <v>450000</v>
      </c>
      <c r="G53" s="440">
        <f t="shared" si="0"/>
        <v>467437.5</v>
      </c>
      <c r="H53" s="83">
        <v>467439</v>
      </c>
      <c r="J53" s="525">
        <f t="shared" si="1"/>
        <v>17437.5</v>
      </c>
      <c r="K53" s="525">
        <f t="shared" si="2"/>
        <v>467437.5</v>
      </c>
      <c r="L53" s="17"/>
    </row>
    <row r="54" spans="2:12" ht="24" customHeight="1">
      <c r="B54" s="121"/>
      <c r="C54" s="148" t="s">
        <v>1018</v>
      </c>
      <c r="D54" s="617">
        <v>25620</v>
      </c>
      <c r="E54" s="584"/>
      <c r="F54" s="601">
        <v>5636400</v>
      </c>
      <c r="G54" s="440">
        <f t="shared" si="0"/>
        <v>5854810.5</v>
      </c>
      <c r="H54" s="83">
        <v>5854838.5</v>
      </c>
      <c r="J54" s="525">
        <f t="shared" si="1"/>
        <v>218410.5</v>
      </c>
      <c r="K54" s="525">
        <f t="shared" si="2"/>
        <v>5854810.5</v>
      </c>
      <c r="L54" s="17"/>
    </row>
    <row r="55" spans="2:11" s="17" customFormat="1" ht="31.5" customHeight="1">
      <c r="B55" s="618"/>
      <c r="C55" s="1306" t="s">
        <v>271</v>
      </c>
      <c r="D55" s="1307">
        <v>600</v>
      </c>
      <c r="E55" s="1308"/>
      <c r="F55" s="1309">
        <v>480000</v>
      </c>
      <c r="G55" s="1310">
        <f t="shared" si="0"/>
        <v>498600</v>
      </c>
      <c r="H55" s="1174">
        <v>498699</v>
      </c>
      <c r="J55" s="525">
        <f t="shared" si="1"/>
        <v>18600</v>
      </c>
      <c r="K55" s="525">
        <f t="shared" si="2"/>
        <v>498600.00000000006</v>
      </c>
    </row>
    <row r="56" spans="2:12" ht="25.5">
      <c r="B56" s="620"/>
      <c r="C56" s="142" t="s">
        <v>1019</v>
      </c>
      <c r="D56" s="583">
        <v>2357</v>
      </c>
      <c r="E56" s="584"/>
      <c r="F56" s="603">
        <v>710000</v>
      </c>
      <c r="G56" s="440">
        <f t="shared" si="0"/>
        <v>737512.5</v>
      </c>
      <c r="H56" s="83">
        <v>737538.5</v>
      </c>
      <c r="J56" s="525">
        <f t="shared" si="1"/>
        <v>27512.5</v>
      </c>
      <c r="K56" s="525">
        <f t="shared" si="2"/>
        <v>737512.5</v>
      </c>
      <c r="L56" s="17"/>
    </row>
    <row r="57" spans="2:12" ht="12.75">
      <c r="B57" s="620"/>
      <c r="C57" s="112" t="s">
        <v>1020</v>
      </c>
      <c r="D57" s="582">
        <v>1647</v>
      </c>
      <c r="E57" s="528"/>
      <c r="F57" s="544">
        <v>576450</v>
      </c>
      <c r="G57" s="440">
        <f t="shared" si="0"/>
        <v>598787.4375</v>
      </c>
      <c r="H57" s="83">
        <v>598789.4375</v>
      </c>
      <c r="J57" s="525">
        <f t="shared" si="1"/>
        <v>22337.4375</v>
      </c>
      <c r="K57" s="525">
        <f t="shared" si="2"/>
        <v>598787.4375</v>
      </c>
      <c r="L57" s="17"/>
    </row>
    <row r="58" spans="2:12" ht="12.75">
      <c r="B58" s="620"/>
      <c r="C58" s="112" t="s">
        <v>1021</v>
      </c>
      <c r="D58" s="582">
        <v>1000</v>
      </c>
      <c r="E58" s="528"/>
      <c r="F58" s="544">
        <v>250000</v>
      </c>
      <c r="G58" s="440">
        <f t="shared" si="0"/>
        <v>259687.5</v>
      </c>
      <c r="H58" s="83">
        <v>259688.5</v>
      </c>
      <c r="J58" s="525">
        <f t="shared" si="1"/>
        <v>9687.5</v>
      </c>
      <c r="K58" s="525">
        <f t="shared" si="2"/>
        <v>259687.50000000003</v>
      </c>
      <c r="L58" s="17"/>
    </row>
    <row r="59" spans="2:12" ht="12.75">
      <c r="B59" s="111"/>
      <c r="C59" s="324" t="s">
        <v>1022</v>
      </c>
      <c r="D59" s="615">
        <v>1000</v>
      </c>
      <c r="E59" s="584"/>
      <c r="F59" s="586">
        <v>560000</v>
      </c>
      <c r="G59" s="440">
        <f t="shared" si="0"/>
        <v>581700</v>
      </c>
      <c r="H59" s="83">
        <v>581799</v>
      </c>
      <c r="J59" s="525">
        <f t="shared" si="1"/>
        <v>21700</v>
      </c>
      <c r="K59" s="525">
        <f t="shared" si="2"/>
        <v>581700</v>
      </c>
      <c r="L59" s="17"/>
    </row>
    <row r="60" spans="2:12" ht="15.75" customHeight="1">
      <c r="B60" s="535" t="s">
        <v>978</v>
      </c>
      <c r="C60" s="111" t="s">
        <v>1023</v>
      </c>
      <c r="D60" s="584">
        <v>11763</v>
      </c>
      <c r="E60" s="584"/>
      <c r="F60" s="603">
        <v>3530000</v>
      </c>
      <c r="G60" s="440">
        <f t="shared" si="0"/>
        <v>3666787.5</v>
      </c>
      <c r="H60" s="83">
        <v>3666788.5</v>
      </c>
      <c r="J60" s="525">
        <f t="shared" si="1"/>
        <v>136787.5</v>
      </c>
      <c r="K60" s="525">
        <f t="shared" si="2"/>
        <v>3666787.5</v>
      </c>
      <c r="L60" s="17"/>
    </row>
    <row r="61" spans="2:12" ht="15.75" customHeight="1">
      <c r="B61" s="535"/>
      <c r="C61" s="111" t="s">
        <v>1024</v>
      </c>
      <c r="D61" s="584">
        <v>10831</v>
      </c>
      <c r="E61" s="584"/>
      <c r="F61" s="603">
        <v>2708000</v>
      </c>
      <c r="G61" s="440">
        <f t="shared" si="0"/>
        <v>2812935</v>
      </c>
      <c r="H61" s="83">
        <v>2812939</v>
      </c>
      <c r="J61" s="525">
        <f t="shared" si="1"/>
        <v>104935</v>
      </c>
      <c r="K61" s="525">
        <f t="shared" si="2"/>
        <v>2812935</v>
      </c>
      <c r="L61" s="17"/>
    </row>
    <row r="62" spans="1:8" ht="12.75">
      <c r="A62" s="58"/>
      <c r="B62" s="993"/>
      <c r="C62" s="288" t="s">
        <v>1025</v>
      </c>
      <c r="D62" s="530">
        <v>400</v>
      </c>
      <c r="E62" s="195"/>
      <c r="F62" s="529">
        <v>120000</v>
      </c>
      <c r="G62" s="58"/>
      <c r="H62" s="295">
        <v>124659</v>
      </c>
    </row>
    <row r="63" spans="2:12" ht="30" customHeight="1">
      <c r="B63" s="621"/>
      <c r="C63" s="622" t="s">
        <v>1026</v>
      </c>
      <c r="D63" s="606">
        <v>467</v>
      </c>
      <c r="E63" s="606"/>
      <c r="F63" s="558">
        <v>93400</v>
      </c>
      <c r="G63" s="440">
        <f>F63+J63</f>
        <v>97019.25</v>
      </c>
      <c r="H63" s="83">
        <v>97099.25</v>
      </c>
      <c r="J63" s="525">
        <f>F63*$J$8</f>
        <v>3619.25</v>
      </c>
      <c r="K63" s="525">
        <f>F63*(1+$J$8)</f>
        <v>97019.25</v>
      </c>
      <c r="L63" s="17"/>
    </row>
    <row r="64" spans="2:12" ht="36.75" customHeight="1">
      <c r="B64" s="621"/>
      <c r="C64" s="622" t="s">
        <v>1027</v>
      </c>
      <c r="D64" s="606">
        <v>1935</v>
      </c>
      <c r="E64" s="606"/>
      <c r="F64" s="558">
        <v>193500</v>
      </c>
      <c r="G64" s="440">
        <f>F64+J64</f>
        <v>200998.125</v>
      </c>
      <c r="H64" s="83">
        <v>200999.125</v>
      </c>
      <c r="J64" s="525">
        <f>F64*$J$8</f>
        <v>7498.125</v>
      </c>
      <c r="K64" s="525">
        <f>F64*(1+$J$8)</f>
        <v>200998.125</v>
      </c>
      <c r="L64" s="17"/>
    </row>
    <row r="65" spans="2:12" ht="16.5" customHeight="1">
      <c r="B65" s="161" t="s">
        <v>1028</v>
      </c>
      <c r="C65" s="98" t="s">
        <v>1029</v>
      </c>
      <c r="D65" s="584">
        <v>994</v>
      </c>
      <c r="E65" s="584"/>
      <c r="F65" s="603">
        <v>1300000</v>
      </c>
      <c r="G65" s="440">
        <f>F65+J65</f>
        <v>1350375</v>
      </c>
      <c r="H65" s="83">
        <v>1350379</v>
      </c>
      <c r="J65" s="525">
        <f>F65*$J$8</f>
        <v>50375</v>
      </c>
      <c r="K65" s="525">
        <f>F65*(1+$J$8)</f>
        <v>1350375</v>
      </c>
      <c r="L65" s="17"/>
    </row>
    <row r="66" spans="2:12" ht="20.25" customHeight="1">
      <c r="B66" s="547"/>
      <c r="C66" s="547"/>
      <c r="D66" s="547"/>
      <c r="E66" s="547"/>
      <c r="F66" s="547"/>
      <c r="G66" s="623"/>
      <c r="H66" s="624"/>
      <c r="L66" s="17"/>
    </row>
    <row r="67" spans="2:12" ht="12.75" customHeight="1">
      <c r="B67" s="995" t="s">
        <v>1030</v>
      </c>
      <c r="C67" s="1210"/>
      <c r="D67" s="1210"/>
      <c r="E67" s="1210"/>
      <c r="F67" s="1210"/>
      <c r="G67" s="1210"/>
      <c r="H67" s="1211"/>
      <c r="L67" s="17"/>
    </row>
    <row r="68" spans="2:12" s="71" customFormat="1" ht="12.75" customHeight="1">
      <c r="B68" s="1080" t="s">
        <v>433</v>
      </c>
      <c r="C68" s="1080" t="s">
        <v>700</v>
      </c>
      <c r="D68" s="116" t="s">
        <v>701</v>
      </c>
      <c r="E68" s="116" t="s">
        <v>702</v>
      </c>
      <c r="F68" s="562" t="s">
        <v>912</v>
      </c>
      <c r="G68" s="562" t="s">
        <v>913</v>
      </c>
      <c r="H68" s="1060" t="s">
        <v>914</v>
      </c>
      <c r="L68" s="17"/>
    </row>
    <row r="69" spans="2:12" s="71" customFormat="1" ht="12.75">
      <c r="B69" s="1075"/>
      <c r="C69" s="1075"/>
      <c r="D69" s="116" t="s">
        <v>704</v>
      </c>
      <c r="E69" s="116" t="s">
        <v>704</v>
      </c>
      <c r="F69" s="557"/>
      <c r="G69" s="557"/>
      <c r="H69" s="1061"/>
      <c r="L69" s="17"/>
    </row>
    <row r="70" spans="2:11" s="17" customFormat="1" ht="12.75">
      <c r="B70" s="77" t="s">
        <v>1031</v>
      </c>
      <c r="C70" s="304" t="s">
        <v>1032</v>
      </c>
      <c r="D70" s="625">
        <v>20048</v>
      </c>
      <c r="E70" s="625">
        <v>1635</v>
      </c>
      <c r="F70" s="626">
        <v>2500000</v>
      </c>
      <c r="G70" s="527">
        <f>F70+J70</f>
        <v>2596875</v>
      </c>
      <c r="H70" s="157">
        <v>2596879</v>
      </c>
      <c r="J70" s="525">
        <f>F70*$J$8</f>
        <v>96875</v>
      </c>
      <c r="K70" s="525">
        <f>F70*(1+$J$8)</f>
        <v>2596875</v>
      </c>
    </row>
    <row r="71" spans="2:15" s="76" customFormat="1" ht="12.75">
      <c r="B71" s="98" t="s">
        <v>978</v>
      </c>
      <c r="C71" s="98" t="s">
        <v>1033</v>
      </c>
      <c r="D71" s="522">
        <v>405</v>
      </c>
      <c r="E71" s="522">
        <v>170</v>
      </c>
      <c r="F71" s="523">
        <v>796000</v>
      </c>
      <c r="G71" s="524">
        <f>F71+J71</f>
        <v>826845</v>
      </c>
      <c r="H71" s="157">
        <v>826849</v>
      </c>
      <c r="I71" s="53"/>
      <c r="J71" s="525">
        <f>F71*$J$8</f>
        <v>30845</v>
      </c>
      <c r="K71" s="525">
        <f>F71*(1+$J$8)</f>
        <v>826845</v>
      </c>
      <c r="L71" s="17"/>
      <c r="M71" s="53"/>
      <c r="N71" s="53"/>
      <c r="O71" s="53"/>
    </row>
    <row r="72" spans="2:15" s="76" customFormat="1" ht="12.75">
      <c r="B72" s="21" t="s">
        <v>1034</v>
      </c>
      <c r="C72" s="101" t="s">
        <v>1035</v>
      </c>
      <c r="D72" s="600">
        <v>1578</v>
      </c>
      <c r="E72" s="996">
        <v>647</v>
      </c>
      <c r="F72" s="524">
        <v>14429540</v>
      </c>
      <c r="G72" s="524">
        <f>F72+J72</f>
        <v>14988684.675</v>
      </c>
      <c r="H72" s="159">
        <v>14988688.675</v>
      </c>
      <c r="I72" s="53"/>
      <c r="J72" s="525">
        <f>F72*$J$8</f>
        <v>559144.675</v>
      </c>
      <c r="K72" s="525">
        <f>F72*(1+$J$8)</f>
        <v>14988684.675</v>
      </c>
      <c r="L72" s="17"/>
      <c r="M72" s="53"/>
      <c r="N72" s="53"/>
      <c r="O72" s="53"/>
    </row>
    <row r="73" spans="2:15" s="76" customFormat="1" ht="12.75">
      <c r="B73" s="627"/>
      <c r="C73" s="628"/>
      <c r="D73" s="629"/>
      <c r="E73" s="630"/>
      <c r="F73" s="631"/>
      <c r="G73" s="632"/>
      <c r="H73" s="633"/>
      <c r="I73" s="53"/>
      <c r="J73" s="525"/>
      <c r="K73" s="525"/>
      <c r="L73" s="17"/>
      <c r="M73" s="53"/>
      <c r="N73" s="53"/>
      <c r="O73" s="53"/>
    </row>
    <row r="74" spans="2:12" ht="12.75" customHeight="1">
      <c r="B74" s="995" t="s">
        <v>805</v>
      </c>
      <c r="C74" s="1210"/>
      <c r="D74" s="1212"/>
      <c r="E74" s="1212"/>
      <c r="F74" s="1212"/>
      <c r="G74" s="1212"/>
      <c r="H74" s="1213"/>
      <c r="L74" s="17"/>
    </row>
    <row r="75" spans="2:12" s="71" customFormat="1" ht="12.75" customHeight="1">
      <c r="B75" s="1080" t="s">
        <v>433</v>
      </c>
      <c r="C75" s="1215" t="s">
        <v>700</v>
      </c>
      <c r="D75" s="977" t="s">
        <v>701</v>
      </c>
      <c r="E75" s="977" t="s">
        <v>702</v>
      </c>
      <c r="F75" s="788" t="s">
        <v>912</v>
      </c>
      <c r="G75" s="788" t="s">
        <v>913</v>
      </c>
      <c r="H75" s="1214" t="s">
        <v>914</v>
      </c>
      <c r="L75" s="17"/>
    </row>
    <row r="76" spans="2:12" s="71" customFormat="1" ht="12.75">
      <c r="B76" s="1075"/>
      <c r="C76" s="1216"/>
      <c r="D76" s="977" t="s">
        <v>704</v>
      </c>
      <c r="E76" s="977" t="s">
        <v>704</v>
      </c>
      <c r="F76" s="969"/>
      <c r="G76" s="969"/>
      <c r="H76" s="1214"/>
      <c r="L76" s="17"/>
    </row>
    <row r="77" spans="2:12" ht="12.75">
      <c r="B77" s="535" t="s">
        <v>1036</v>
      </c>
      <c r="C77" s="98" t="s">
        <v>1037</v>
      </c>
      <c r="D77" s="584">
        <v>912</v>
      </c>
      <c r="E77" s="584">
        <v>874</v>
      </c>
      <c r="F77" s="603">
        <v>22141080</v>
      </c>
      <c r="G77" s="586">
        <f>F77+J77</f>
        <v>22999046.85</v>
      </c>
      <c r="H77" s="164">
        <v>22999049</v>
      </c>
      <c r="J77" s="525">
        <f>F77*$J$8</f>
        <v>857966.85</v>
      </c>
      <c r="K77" s="525">
        <f>F77*(1+$J$8)</f>
        <v>22999046.85</v>
      </c>
      <c r="L77" s="17"/>
    </row>
    <row r="78" spans="2:12" s="76" customFormat="1" ht="32.25" customHeight="1">
      <c r="B78" s="77" t="s">
        <v>1015</v>
      </c>
      <c r="C78" s="21" t="s">
        <v>1038</v>
      </c>
      <c r="D78" s="283">
        <v>1113</v>
      </c>
      <c r="E78" s="283">
        <v>516</v>
      </c>
      <c r="F78" s="634">
        <v>3800000</v>
      </c>
      <c r="G78" s="440">
        <f>F78+J78</f>
        <v>3947250</v>
      </c>
      <c r="H78" s="83">
        <v>3947249</v>
      </c>
      <c r="J78" s="525">
        <f>F78*$J$8</f>
        <v>147250</v>
      </c>
      <c r="K78" s="525">
        <f>F78*(1+$J$8)</f>
        <v>3947250.0000000005</v>
      </c>
      <c r="L78" s="17"/>
    </row>
    <row r="79" spans="2:12" ht="17.25" customHeight="1">
      <c r="B79" s="170" t="s">
        <v>978</v>
      </c>
      <c r="C79" s="201" t="s">
        <v>1039</v>
      </c>
      <c r="D79" s="545">
        <v>600</v>
      </c>
      <c r="E79" s="635">
        <v>1045</v>
      </c>
      <c r="F79" s="541">
        <v>10000000</v>
      </c>
      <c r="G79" s="440">
        <f>F79+J79</f>
        <v>10387500</v>
      </c>
      <c r="H79" s="83">
        <v>10387499</v>
      </c>
      <c r="J79" s="525">
        <f>F79*$J$8</f>
        <v>387500</v>
      </c>
      <c r="K79" s="525">
        <f>F79*(1+$J$8)</f>
        <v>10387500</v>
      </c>
      <c r="L79" s="17"/>
    </row>
    <row r="80" spans="2:12" ht="17.25" customHeight="1">
      <c r="B80" s="556"/>
      <c r="C80" s="98" t="s">
        <v>1040</v>
      </c>
      <c r="D80" s="528">
        <v>736</v>
      </c>
      <c r="E80" s="528"/>
      <c r="F80" s="544">
        <v>6624000</v>
      </c>
      <c r="G80" s="440">
        <f>F80+J80</f>
        <v>6880680</v>
      </c>
      <c r="H80" s="83">
        <v>6880689</v>
      </c>
      <c r="J80" s="525">
        <f>F80*$J$8</f>
        <v>256680</v>
      </c>
      <c r="K80" s="525">
        <f>F80*(1+$J$8)</f>
        <v>6880680</v>
      </c>
      <c r="L80" s="17"/>
    </row>
    <row r="81" ht="12.75">
      <c r="L81" s="17"/>
    </row>
    <row r="82" spans="2:12" ht="12.75" customHeight="1">
      <c r="B82" s="995" t="s">
        <v>1041</v>
      </c>
      <c r="C82" s="1210"/>
      <c r="D82" s="1210"/>
      <c r="E82" s="1210"/>
      <c r="F82" s="1210"/>
      <c r="G82" s="1210"/>
      <c r="H82" s="1211"/>
      <c r="L82" s="17"/>
    </row>
    <row r="83" spans="2:12" s="71" customFormat="1" ht="12.75" customHeight="1">
      <c r="B83" s="1080" t="s">
        <v>433</v>
      </c>
      <c r="C83" s="1080" t="s">
        <v>700</v>
      </c>
      <c r="D83" s="116" t="s">
        <v>701</v>
      </c>
      <c r="E83" s="116" t="s">
        <v>702</v>
      </c>
      <c r="F83" s="562" t="s">
        <v>912</v>
      </c>
      <c r="G83" s="551" t="s">
        <v>913</v>
      </c>
      <c r="H83" s="1060" t="s">
        <v>914</v>
      </c>
      <c r="L83" s="17"/>
    </row>
    <row r="84" spans="2:12" s="71" customFormat="1" ht="12.75">
      <c r="B84" s="1075"/>
      <c r="C84" s="1075"/>
      <c r="D84" s="116" t="s">
        <v>704</v>
      </c>
      <c r="E84" s="116" t="s">
        <v>704</v>
      </c>
      <c r="F84" s="557"/>
      <c r="G84" s="555"/>
      <c r="H84" s="1061"/>
      <c r="L84" s="17"/>
    </row>
    <row r="85" spans="2:12" ht="17.25" customHeight="1">
      <c r="B85" s="161" t="s">
        <v>965</v>
      </c>
      <c r="C85" s="98" t="s">
        <v>1042</v>
      </c>
      <c r="D85" s="528">
        <v>2046</v>
      </c>
      <c r="E85" s="528"/>
      <c r="F85" s="544">
        <v>61380000</v>
      </c>
      <c r="G85" s="440">
        <f>F85+J85</f>
        <v>63758475</v>
      </c>
      <c r="H85" s="83">
        <v>63758479</v>
      </c>
      <c r="J85" s="525">
        <f>F85*$J$8</f>
        <v>2378475</v>
      </c>
      <c r="K85" s="525">
        <f>F85*(1+$J$8)</f>
        <v>63758475.00000001</v>
      </c>
      <c r="L85" s="17"/>
    </row>
    <row r="86" spans="2:12" ht="5.25" customHeight="1">
      <c r="B86" s="547"/>
      <c r="C86" s="547"/>
      <c r="D86" s="547"/>
      <c r="E86" s="547"/>
      <c r="F86" s="547"/>
      <c r="G86" s="623"/>
      <c r="H86" s="624"/>
      <c r="L86" s="17"/>
    </row>
    <row r="87" spans="2:12" ht="12.75" customHeight="1">
      <c r="B87" s="995" t="s">
        <v>373</v>
      </c>
      <c r="C87" s="1210"/>
      <c r="D87" s="1210"/>
      <c r="E87" s="1210"/>
      <c r="F87" s="1210"/>
      <c r="G87" s="1210"/>
      <c r="H87" s="1211"/>
      <c r="L87" s="17"/>
    </row>
    <row r="88" spans="2:12" s="71" customFormat="1" ht="12.75" customHeight="1">
      <c r="B88" s="1080" t="s">
        <v>433</v>
      </c>
      <c r="C88" s="1080" t="s">
        <v>700</v>
      </c>
      <c r="D88" s="116" t="s">
        <v>701</v>
      </c>
      <c r="E88" s="116" t="s">
        <v>702</v>
      </c>
      <c r="F88" s="562" t="s">
        <v>912</v>
      </c>
      <c r="G88" s="551" t="s">
        <v>913</v>
      </c>
      <c r="H88" s="1060" t="s">
        <v>914</v>
      </c>
      <c r="L88" s="17"/>
    </row>
    <row r="89" spans="2:12" s="71" customFormat="1" ht="12.75">
      <c r="B89" s="1075"/>
      <c r="C89" s="1075"/>
      <c r="D89" s="116" t="s">
        <v>704</v>
      </c>
      <c r="E89" s="118" t="s">
        <v>704</v>
      </c>
      <c r="F89" s="557"/>
      <c r="G89" s="555"/>
      <c r="H89" s="1061"/>
      <c r="L89" s="17"/>
    </row>
    <row r="90" spans="2:12" s="58" customFormat="1" ht="12.75">
      <c r="B90" s="77" t="s">
        <v>1043</v>
      </c>
      <c r="C90" s="324" t="s">
        <v>1044</v>
      </c>
      <c r="D90" s="636">
        <v>10108</v>
      </c>
      <c r="E90" s="619"/>
      <c r="F90" s="541">
        <v>3032400</v>
      </c>
      <c r="G90" s="440">
        <f>F90+J90</f>
        <v>3149905.5</v>
      </c>
      <c r="H90" s="83">
        <v>3149938.5</v>
      </c>
      <c r="J90" s="525">
        <f>F90*$J$8</f>
        <v>117505.5</v>
      </c>
      <c r="K90" s="525">
        <f>F90*(1+$J$8)</f>
        <v>3149905.5</v>
      </c>
      <c r="L90" s="17"/>
    </row>
    <row r="91" spans="2:12" s="58" customFormat="1" ht="12.75">
      <c r="B91" s="637"/>
      <c r="C91" s="288" t="s">
        <v>1045</v>
      </c>
      <c r="D91" s="530">
        <v>2000</v>
      </c>
      <c r="E91" s="186"/>
      <c r="F91" s="529">
        <v>900000</v>
      </c>
      <c r="H91" s="295">
        <v>934879</v>
      </c>
      <c r="J91" s="525"/>
      <c r="K91" s="525"/>
      <c r="L91" s="17"/>
    </row>
    <row r="92" spans="2:12" s="58" customFormat="1" ht="12.75">
      <c r="B92" s="202" t="s">
        <v>1046</v>
      </c>
      <c r="C92" s="21" t="s">
        <v>1047</v>
      </c>
      <c r="D92" s="128">
        <v>8209</v>
      </c>
      <c r="E92" s="545"/>
      <c r="F92" s="599">
        <v>5340000</v>
      </c>
      <c r="G92" s="440">
        <f>F92+J92</f>
        <v>5546925</v>
      </c>
      <c r="H92" s="83">
        <v>5546939</v>
      </c>
      <c r="J92" s="525">
        <f>F92*$J$8</f>
        <v>206925</v>
      </c>
      <c r="K92" s="525">
        <f>F92*(1+$J$8)</f>
        <v>5546925</v>
      </c>
      <c r="L92" s="17"/>
    </row>
    <row r="93" spans="2:12" s="58" customFormat="1" ht="12.75">
      <c r="B93" s="344"/>
      <c r="C93" s="21" t="s">
        <v>1047</v>
      </c>
      <c r="D93" s="540">
        <v>8365</v>
      </c>
      <c r="E93" s="536"/>
      <c r="F93" s="638">
        <v>8365000</v>
      </c>
      <c r="G93" s="440">
        <f>F93+J93</f>
        <v>8689143.75</v>
      </c>
      <c r="H93" s="83">
        <v>8689148.75</v>
      </c>
      <c r="J93" s="525">
        <f>F93*$J$8</f>
        <v>324143.75</v>
      </c>
      <c r="K93" s="525">
        <f>F93*(1+$J$8)</f>
        <v>8689143.75</v>
      </c>
      <c r="L93" s="17"/>
    </row>
    <row r="94" spans="2:12" ht="16.5" customHeight="1">
      <c r="B94" s="547"/>
      <c r="C94" s="547"/>
      <c r="D94" s="547"/>
      <c r="E94" s="547"/>
      <c r="F94" s="547"/>
      <c r="G94" s="623"/>
      <c r="H94" s="624"/>
      <c r="L94" s="17"/>
    </row>
    <row r="95" spans="2:12" ht="12.75" customHeight="1">
      <c r="B95" s="995" t="s">
        <v>880</v>
      </c>
      <c r="C95" s="1210"/>
      <c r="D95" s="1210"/>
      <c r="E95" s="1210"/>
      <c r="F95" s="1210"/>
      <c r="G95" s="1210"/>
      <c r="H95" s="1211"/>
      <c r="L95" s="17"/>
    </row>
    <row r="96" spans="2:12" s="71" customFormat="1" ht="12.75" customHeight="1">
      <c r="B96" s="1080" t="s">
        <v>433</v>
      </c>
      <c r="C96" s="1080" t="s">
        <v>700</v>
      </c>
      <c r="D96" s="116" t="s">
        <v>701</v>
      </c>
      <c r="E96" s="116" t="s">
        <v>702</v>
      </c>
      <c r="F96" s="562" t="s">
        <v>912</v>
      </c>
      <c r="G96" s="551" t="s">
        <v>913</v>
      </c>
      <c r="H96" s="1060" t="s">
        <v>914</v>
      </c>
      <c r="L96" s="17"/>
    </row>
    <row r="97" spans="2:12" s="71" customFormat="1" ht="12.75">
      <c r="B97" s="1075"/>
      <c r="C97" s="1075"/>
      <c r="D97" s="116" t="s">
        <v>704</v>
      </c>
      <c r="E97" s="118" t="s">
        <v>704</v>
      </c>
      <c r="F97" s="557"/>
      <c r="G97" s="555"/>
      <c r="H97" s="1061"/>
      <c r="L97" s="17"/>
    </row>
    <row r="98" spans="2:11" s="17" customFormat="1" ht="12.75" customHeight="1">
      <c r="B98" s="21" t="s">
        <v>965</v>
      </c>
      <c r="C98" s="21" t="s">
        <v>1048</v>
      </c>
      <c r="D98" s="83">
        <v>12940</v>
      </c>
      <c r="E98" s="83">
        <v>6950</v>
      </c>
      <c r="F98" s="541">
        <v>192690000</v>
      </c>
      <c r="G98" s="440">
        <f>F98+J98</f>
        <v>200156737.5</v>
      </c>
      <c r="H98" s="83">
        <v>200156738.5</v>
      </c>
      <c r="J98" s="525">
        <f>F98*$J$8</f>
        <v>7466737.5</v>
      </c>
      <c r="K98" s="525">
        <f>F98*(1+$J$8)</f>
        <v>200156737.5</v>
      </c>
    </row>
    <row r="99" spans="2:8" ht="12.75">
      <c r="B99" s="639"/>
      <c r="C99" s="288" t="s">
        <v>1049</v>
      </c>
      <c r="D99" s="530">
        <v>29728</v>
      </c>
      <c r="E99" s="195"/>
      <c r="F99" s="529">
        <v>1486400</v>
      </c>
      <c r="G99" s="58"/>
      <c r="H99" s="295">
        <v>1543999</v>
      </c>
    </row>
    <row r="100" spans="2:12" s="76" customFormat="1" ht="25.5" customHeight="1">
      <c r="B100" s="121" t="s">
        <v>978</v>
      </c>
      <c r="C100" s="156" t="s">
        <v>1050</v>
      </c>
      <c r="D100" s="83">
        <v>19289</v>
      </c>
      <c r="E100" s="83">
        <v>15024</v>
      </c>
      <c r="F100" s="534">
        <v>32670000</v>
      </c>
      <c r="G100" s="440">
        <f>F100+J100</f>
        <v>33935962.5</v>
      </c>
      <c r="H100" s="83">
        <v>33935968.5</v>
      </c>
      <c r="J100" s="525">
        <f>F100*$J$8</f>
        <v>1265962.5</v>
      </c>
      <c r="K100" s="525">
        <f>F100*(1+$J$8)</f>
        <v>33935962.5</v>
      </c>
      <c r="L100" s="17"/>
    </row>
    <row r="101" spans="2:12" ht="25.5" customHeight="1">
      <c r="B101" s="189"/>
      <c r="C101" s="201" t="s">
        <v>1051</v>
      </c>
      <c r="D101" s="540">
        <v>22812</v>
      </c>
      <c r="E101" s="540">
        <v>2472</v>
      </c>
      <c r="F101" s="541">
        <v>22000000</v>
      </c>
      <c r="G101" s="440">
        <f>F101+J101</f>
        <v>22852500</v>
      </c>
      <c r="H101" s="83">
        <v>22852499</v>
      </c>
      <c r="J101" s="525">
        <f>F101*$J$8</f>
        <v>852500</v>
      </c>
      <c r="K101" s="525">
        <f>F101*(1+$J$8)</f>
        <v>22852500</v>
      </c>
      <c r="L101" s="17"/>
    </row>
    <row r="102" spans="2:12" ht="15" customHeight="1">
      <c r="B102" s="547"/>
      <c r="C102" s="547"/>
      <c r="D102" s="547"/>
      <c r="E102" s="547"/>
      <c r="F102" s="547"/>
      <c r="G102" s="623"/>
      <c r="H102" s="624"/>
      <c r="L102" s="17"/>
    </row>
    <row r="103" spans="2:12" ht="12.75" customHeight="1">
      <c r="B103" s="995" t="s">
        <v>890</v>
      </c>
      <c r="C103" s="1210"/>
      <c r="D103" s="1210"/>
      <c r="E103" s="1210"/>
      <c r="F103" s="1210"/>
      <c r="G103" s="1210"/>
      <c r="H103" s="1211"/>
      <c r="L103" s="17"/>
    </row>
    <row r="104" spans="2:12" s="71" customFormat="1" ht="12.75" customHeight="1">
      <c r="B104" s="1080" t="s">
        <v>433</v>
      </c>
      <c r="C104" s="1080" t="s">
        <v>700</v>
      </c>
      <c r="D104" s="116" t="s">
        <v>701</v>
      </c>
      <c r="E104" s="116" t="s">
        <v>702</v>
      </c>
      <c r="F104" s="562" t="s">
        <v>912</v>
      </c>
      <c r="G104" s="551" t="s">
        <v>913</v>
      </c>
      <c r="H104" s="1060" t="s">
        <v>914</v>
      </c>
      <c r="L104" s="17"/>
    </row>
    <row r="105" spans="2:12" s="71" customFormat="1" ht="12.75">
      <c r="B105" s="1075"/>
      <c r="C105" s="1075"/>
      <c r="D105" s="116" t="s">
        <v>704</v>
      </c>
      <c r="E105" s="116" t="s">
        <v>704</v>
      </c>
      <c r="F105" s="557"/>
      <c r="G105" s="555"/>
      <c r="H105" s="1061"/>
      <c r="L105" s="17"/>
    </row>
    <row r="106" spans="2:8" ht="25.5">
      <c r="B106" s="122" t="s">
        <v>975</v>
      </c>
      <c r="C106" s="288" t="s">
        <v>1052</v>
      </c>
      <c r="D106" s="530">
        <v>5000</v>
      </c>
      <c r="E106" s="186"/>
      <c r="F106" s="529">
        <v>27500000</v>
      </c>
      <c r="G106" s="529"/>
      <c r="H106" s="295">
        <v>28565639</v>
      </c>
    </row>
    <row r="107" spans="2:12" ht="25.5">
      <c r="B107" s="111"/>
      <c r="C107" s="88" t="s">
        <v>1053</v>
      </c>
      <c r="D107" s="528">
        <v>12461</v>
      </c>
      <c r="E107" s="582"/>
      <c r="F107" s="544">
        <v>27414000</v>
      </c>
      <c r="G107" s="440">
        <f>F107+J107</f>
        <v>28476292.5</v>
      </c>
      <c r="H107" s="83">
        <v>28476298.5</v>
      </c>
      <c r="J107" s="525">
        <f>F107*$J$8</f>
        <v>1062292.5</v>
      </c>
      <c r="K107" s="525">
        <f>F107*(1+$J$8)</f>
        <v>28476292.5</v>
      </c>
      <c r="L107" s="17"/>
    </row>
    <row r="108" spans="2:12" ht="12.75">
      <c r="B108" s="98"/>
      <c r="C108" s="98" t="s">
        <v>1054</v>
      </c>
      <c r="D108" s="528">
        <v>5242</v>
      </c>
      <c r="E108" s="582"/>
      <c r="F108" s="544">
        <v>419360</v>
      </c>
      <c r="G108" s="440">
        <f>F108+J108</f>
        <v>435610.2</v>
      </c>
      <c r="H108" s="83">
        <v>435639.2</v>
      </c>
      <c r="J108" s="525">
        <f>F108*$J$8</f>
        <v>16250.2</v>
      </c>
      <c r="K108" s="525">
        <f>F108*(1+$J$8)</f>
        <v>435610.2</v>
      </c>
      <c r="L108" s="17"/>
    </row>
    <row r="109" spans="2:12" ht="12.75">
      <c r="B109" s="122" t="s">
        <v>1055</v>
      </c>
      <c r="C109" s="201" t="s">
        <v>1056</v>
      </c>
      <c r="D109" s="528">
        <v>31418</v>
      </c>
      <c r="E109" s="582"/>
      <c r="F109" s="541">
        <v>4712700</v>
      </c>
      <c r="G109" s="440">
        <f>F109+J109</f>
        <v>4895317.125</v>
      </c>
      <c r="H109" s="83">
        <v>4895339.125</v>
      </c>
      <c r="J109" s="525">
        <f>F109*$J$8</f>
        <v>182617.125</v>
      </c>
      <c r="K109" s="525">
        <f>F109*(1+$J$8)</f>
        <v>4895317.125</v>
      </c>
      <c r="L109" s="17"/>
    </row>
    <row r="110" spans="2:12" ht="12.75">
      <c r="B110" s="111"/>
      <c r="C110" s="201" t="s">
        <v>1057</v>
      </c>
      <c r="D110" s="528">
        <v>1707</v>
      </c>
      <c r="E110" s="582"/>
      <c r="F110" s="541">
        <v>512000</v>
      </c>
      <c r="G110" s="440">
        <f>F110+J110</f>
        <v>531840</v>
      </c>
      <c r="H110" s="83">
        <v>531849</v>
      </c>
      <c r="J110" s="525">
        <f>F110*$J$8</f>
        <v>19840</v>
      </c>
      <c r="K110" s="525">
        <f>F110*(1+$J$8)</f>
        <v>531840</v>
      </c>
      <c r="L110" s="17"/>
    </row>
    <row r="111" spans="2:12" ht="13.5" customHeight="1">
      <c r="B111" s="547"/>
      <c r="C111" s="547"/>
      <c r="D111" s="547"/>
      <c r="E111" s="547"/>
      <c r="F111" s="547"/>
      <c r="G111" s="623"/>
      <c r="H111" s="624"/>
      <c r="L111" s="17"/>
    </row>
    <row r="112" spans="2:12" ht="12.75" customHeight="1">
      <c r="B112" s="516" t="s">
        <v>389</v>
      </c>
      <c r="C112" s="516"/>
      <c r="D112" s="516"/>
      <c r="E112" s="516"/>
      <c r="F112" s="591"/>
      <c r="G112" s="640"/>
      <c r="H112" s="641"/>
      <c r="L112" s="17"/>
    </row>
    <row r="113" spans="2:12" s="71" customFormat="1" ht="15" customHeight="1">
      <c r="B113" s="1080" t="s">
        <v>433</v>
      </c>
      <c r="C113" s="1080" t="s">
        <v>700</v>
      </c>
      <c r="D113" s="168" t="s">
        <v>701</v>
      </c>
      <c r="E113" s="168" t="s">
        <v>702</v>
      </c>
      <c r="F113" s="642" t="s">
        <v>912</v>
      </c>
      <c r="G113" s="531" t="s">
        <v>913</v>
      </c>
      <c r="H113" s="1060" t="s">
        <v>914</v>
      </c>
      <c r="L113" s="17"/>
    </row>
    <row r="114" spans="2:12" s="71" customFormat="1" ht="12.75">
      <c r="B114" s="1075"/>
      <c r="C114" s="1075"/>
      <c r="D114" s="118" t="s">
        <v>704</v>
      </c>
      <c r="E114" s="118" t="s">
        <v>704</v>
      </c>
      <c r="F114" s="643"/>
      <c r="G114" s="557"/>
      <c r="H114" s="1061"/>
      <c r="L114" s="17"/>
    </row>
    <row r="115" spans="2:12" ht="12.75">
      <c r="B115" s="161" t="s">
        <v>1003</v>
      </c>
      <c r="C115" s="98" t="s">
        <v>1058</v>
      </c>
      <c r="D115" s="522"/>
      <c r="E115" s="522"/>
      <c r="F115" s="644" t="s">
        <v>797</v>
      </c>
      <c r="G115" s="645" t="s">
        <v>797</v>
      </c>
      <c r="H115" s="646" t="s">
        <v>797</v>
      </c>
      <c r="J115" s="525"/>
      <c r="K115" s="525"/>
      <c r="L115" s="17"/>
    </row>
    <row r="116" spans="2:12" ht="12.75">
      <c r="B116" s="161" t="s">
        <v>1010</v>
      </c>
      <c r="C116" s="98" t="s">
        <v>1059</v>
      </c>
      <c r="D116" s="522"/>
      <c r="E116" s="522"/>
      <c r="F116" s="644" t="s">
        <v>797</v>
      </c>
      <c r="G116" s="647" t="s">
        <v>797</v>
      </c>
      <c r="H116" s="96" t="s">
        <v>797</v>
      </c>
      <c r="J116" s="525"/>
      <c r="K116" s="525"/>
      <c r="L116" s="17"/>
    </row>
    <row r="117" spans="2:12" ht="12.75">
      <c r="B117" s="161" t="s">
        <v>1028</v>
      </c>
      <c r="C117" s="98" t="s">
        <v>1060</v>
      </c>
      <c r="D117" s="522"/>
      <c r="E117" s="522"/>
      <c r="F117" s="644" t="s">
        <v>797</v>
      </c>
      <c r="G117" s="647" t="s">
        <v>797</v>
      </c>
      <c r="H117" s="96" t="s">
        <v>797</v>
      </c>
      <c r="L117" s="17"/>
    </row>
    <row r="118" spans="2:8" s="113" customFormat="1" ht="15.75" customHeight="1">
      <c r="B118" s="547"/>
      <c r="C118" s="547"/>
      <c r="D118" s="547"/>
      <c r="E118" s="547"/>
      <c r="F118" s="547"/>
      <c r="G118" s="623"/>
      <c r="H118" s="624"/>
    </row>
    <row r="119" spans="3:9" ht="15" customHeight="1">
      <c r="C119" s="225" t="s">
        <v>900</v>
      </c>
      <c r="D119" s="559"/>
      <c r="E119" s="235"/>
      <c r="F119" s="648"/>
      <c r="G119" s="649"/>
      <c r="H119" s="57"/>
      <c r="I119" s="71"/>
    </row>
    <row r="120" spans="2:9" ht="13.5" customHeight="1">
      <c r="B120" s="229"/>
      <c r="C120" s="225" t="s">
        <v>901</v>
      </c>
      <c r="D120" s="559"/>
      <c r="E120" s="235"/>
      <c r="F120" s="648"/>
      <c r="G120" s="649"/>
      <c r="H120" s="57"/>
      <c r="I120" s="71"/>
    </row>
    <row r="121" spans="3:9" s="233" customFormat="1" ht="12.75">
      <c r="C121" s="650" t="s">
        <v>902</v>
      </c>
      <c r="D121" s="650"/>
      <c r="E121" s="650"/>
      <c r="F121" s="650"/>
      <c r="G121" s="650"/>
      <c r="H121" s="651"/>
      <c r="I121" s="650"/>
    </row>
    <row r="122" spans="3:8" s="236" customFormat="1" ht="15.75" customHeight="1">
      <c r="C122" s="230"/>
      <c r="D122" s="243"/>
      <c r="E122" s="251"/>
      <c r="F122" s="567"/>
      <c r="G122" s="652"/>
      <c r="H122" s="251"/>
    </row>
    <row r="123" spans="3:8" s="233" customFormat="1" ht="12.75">
      <c r="C123" s="653" t="s">
        <v>1774</v>
      </c>
      <c r="D123" s="653"/>
      <c r="E123" s="56"/>
      <c r="F123" s="511"/>
      <c r="G123" s="570"/>
      <c r="H123" s="56"/>
    </row>
    <row r="124" spans="3:8" s="233" customFormat="1" ht="12.75">
      <c r="C124" s="237" t="s">
        <v>1775</v>
      </c>
      <c r="D124" s="243"/>
      <c r="E124" s="56"/>
      <c r="F124" s="511"/>
      <c r="G124" s="570"/>
      <c r="H124" s="56"/>
    </row>
    <row r="125" spans="3:8" s="233" customFormat="1" ht="12.75">
      <c r="C125" s="241" t="s">
        <v>1777</v>
      </c>
      <c r="D125" s="243"/>
      <c r="E125" s="56"/>
      <c r="F125" s="511"/>
      <c r="G125" s="570"/>
      <c r="H125" s="56"/>
    </row>
    <row r="126" spans="3:8" s="233" customFormat="1" ht="12.75">
      <c r="C126" s="241"/>
      <c r="D126" s="243"/>
      <c r="E126" s="56"/>
      <c r="F126" s="511"/>
      <c r="G126" s="570"/>
      <c r="H126" s="56"/>
    </row>
    <row r="127" spans="3:6" ht="12.75">
      <c r="C127" s="655"/>
      <c r="D127" s="568"/>
      <c r="E127" s="565"/>
      <c r="F127" s="58"/>
    </row>
    <row r="128" spans="3:8" s="17" customFormat="1" ht="15.75" customHeight="1">
      <c r="C128" s="249" t="s">
        <v>903</v>
      </c>
      <c r="D128" s="249"/>
      <c r="E128" s="565"/>
      <c r="G128" s="652"/>
      <c r="H128" s="251"/>
    </row>
    <row r="129" spans="3:6" ht="12.75" customHeight="1">
      <c r="C129" s="172"/>
      <c r="D129" s="172"/>
      <c r="E129" s="565"/>
      <c r="F129" s="58"/>
    </row>
    <row r="130" spans="3:6" ht="12.75" customHeight="1">
      <c r="C130" s="172" t="s">
        <v>905</v>
      </c>
      <c r="D130" s="172"/>
      <c r="E130" s="565"/>
      <c r="F130" s="58"/>
    </row>
    <row r="131" spans="3:6" ht="12.75" customHeight="1">
      <c r="C131" s="172" t="s">
        <v>906</v>
      </c>
      <c r="D131" s="172"/>
      <c r="E131" s="565"/>
      <c r="F131" s="58"/>
    </row>
    <row r="132" spans="3:6" ht="12.75" customHeight="1">
      <c r="C132" s="172" t="s">
        <v>907</v>
      </c>
      <c r="D132" s="172"/>
      <c r="E132" s="565"/>
      <c r="F132" s="58"/>
    </row>
    <row r="133" spans="3:6" ht="12.75" customHeight="1">
      <c r="C133" s="252" t="s">
        <v>908</v>
      </c>
      <c r="D133" s="252"/>
      <c r="E133" s="252"/>
      <c r="F133" s="58"/>
    </row>
    <row r="134" spans="3:6" ht="12.75" customHeight="1">
      <c r="C134" s="172" t="s">
        <v>909</v>
      </c>
      <c r="D134" s="172"/>
      <c r="E134" s="565"/>
      <c r="F134" s="58"/>
    </row>
  </sheetData>
  <mergeCells count="47">
    <mergeCell ref="B2:F2"/>
    <mergeCell ref="B3:F3"/>
    <mergeCell ref="B5:F5"/>
    <mergeCell ref="B6:F6"/>
    <mergeCell ref="H7:H8"/>
    <mergeCell ref="B9:B11"/>
    <mergeCell ref="B12:B13"/>
    <mergeCell ref="B19:F19"/>
    <mergeCell ref="B7:B8"/>
    <mergeCell ref="C7:C8"/>
    <mergeCell ref="F7:F8"/>
    <mergeCell ref="G7:G8"/>
    <mergeCell ref="B20:F20"/>
    <mergeCell ref="B21:B22"/>
    <mergeCell ref="C21:C22"/>
    <mergeCell ref="F21:F22"/>
    <mergeCell ref="G21:G22"/>
    <mergeCell ref="H21:H22"/>
    <mergeCell ref="B23:B24"/>
    <mergeCell ref="B25:B29"/>
    <mergeCell ref="B67:H67"/>
    <mergeCell ref="B74:H74"/>
    <mergeCell ref="H68:H69"/>
    <mergeCell ref="H75:H76"/>
    <mergeCell ref="C75:C76"/>
    <mergeCell ref="B75:B76"/>
    <mergeCell ref="C68:C69"/>
    <mergeCell ref="B68:B69"/>
    <mergeCell ref="B82:H82"/>
    <mergeCell ref="H83:H84"/>
    <mergeCell ref="B87:H87"/>
    <mergeCell ref="B95:H95"/>
    <mergeCell ref="C83:C84"/>
    <mergeCell ref="B83:B84"/>
    <mergeCell ref="H96:H97"/>
    <mergeCell ref="H88:H89"/>
    <mergeCell ref="B103:H103"/>
    <mergeCell ref="H104:H105"/>
    <mergeCell ref="B96:B97"/>
    <mergeCell ref="C96:C97"/>
    <mergeCell ref="C88:C89"/>
    <mergeCell ref="B88:B89"/>
    <mergeCell ref="H113:H114"/>
    <mergeCell ref="B113:B114"/>
    <mergeCell ref="C113:C114"/>
    <mergeCell ref="C104:C105"/>
    <mergeCell ref="B104:B105"/>
  </mergeCells>
  <printOptions/>
  <pageMargins left="0.5902777777777778" right="0.32013888888888886" top="0.5701388888888889" bottom="0.8298611111111112" header="0.5118055555555555" footer="0.5118055555555555"/>
  <pageSetup horizontalDpi="300" verticalDpi="300" orientation="portrait" paperSize="5" scale="68" r:id="rId2"/>
  <rowBreaks count="1" manualBreakCount="1">
    <brk id="66" max="255" man="1"/>
  </rowBreaks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74"/>
  <sheetViews>
    <sheetView view="pageBreakPreview" zoomScale="70" zoomScaleNormal="75" zoomScaleSheetLayoutView="70" workbookViewId="0" topLeftCell="A52">
      <selection activeCell="C65" sqref="C65"/>
    </sheetView>
  </sheetViews>
  <sheetFormatPr defaultColWidth="9.140625" defaultRowHeight="12.75"/>
  <cols>
    <col min="1" max="1" width="2.00390625" style="53" customWidth="1"/>
    <col min="2" max="2" width="19.28125" style="53" customWidth="1"/>
    <col min="3" max="3" width="76.7109375" style="53" customWidth="1"/>
    <col min="4" max="4" width="13.421875" style="71" customWidth="1"/>
    <col min="5" max="5" width="13.7109375" style="71" customWidth="1"/>
    <col min="6" max="6" width="17.7109375" style="656" customWidth="1"/>
    <col min="7" max="16384" width="14.421875" style="53" customWidth="1"/>
  </cols>
  <sheetData>
    <row r="1" spans="2:6" s="59" customFormat="1" ht="59.25" customHeight="1">
      <c r="B1" s="657"/>
      <c r="C1" s="658"/>
      <c r="D1" s="659"/>
      <c r="E1" s="660"/>
      <c r="F1" s="661"/>
    </row>
    <row r="2" spans="2:6" s="59" customFormat="1" ht="29.25" customHeight="1">
      <c r="B2" s="1054" t="s">
        <v>698</v>
      </c>
      <c r="C2" s="1054"/>
      <c r="D2" s="1054"/>
      <c r="E2" s="1054"/>
      <c r="F2" s="1054"/>
    </row>
    <row r="3" spans="2:6" s="66" customFormat="1" ht="23.25" customHeight="1">
      <c r="B3" s="1055" t="str">
        <f>'METRO MANILA'!B3:F3</f>
        <v>LIST OF PROPERTIES FOR SALE AS OF FEBRUARY 24, 2011</v>
      </c>
      <c r="C3" s="1055"/>
      <c r="D3" s="1055"/>
      <c r="E3" s="1055"/>
      <c r="F3" s="1055"/>
    </row>
    <row r="4" spans="2:6" s="66" customFormat="1" ht="11.25" customHeight="1" thickBot="1">
      <c r="B4" s="67"/>
      <c r="C4" s="67"/>
      <c r="D4" s="67"/>
      <c r="E4" s="67"/>
      <c r="F4" s="67"/>
    </row>
    <row r="5" spans="2:6" ht="17.25" customHeight="1" thickBot="1">
      <c r="B5" s="1225" t="s">
        <v>1061</v>
      </c>
      <c r="C5" s="1225"/>
      <c r="D5" s="1225"/>
      <c r="E5" s="1225"/>
      <c r="F5" s="1225"/>
    </row>
    <row r="6" spans="2:6" ht="18.75" customHeight="1">
      <c r="B6" s="1102" t="s">
        <v>1062</v>
      </c>
      <c r="C6" s="1102"/>
      <c r="D6" s="1102"/>
      <c r="E6" s="1102"/>
      <c r="F6" s="1102"/>
    </row>
    <row r="7" spans="2:6" ht="12.75" customHeight="1">
      <c r="B7" s="1104" t="s">
        <v>433</v>
      </c>
      <c r="C7" s="1104" t="s">
        <v>700</v>
      </c>
      <c r="D7" s="72" t="s">
        <v>701</v>
      </c>
      <c r="E7" s="72" t="s">
        <v>702</v>
      </c>
      <c r="F7" s="518" t="s">
        <v>703</v>
      </c>
    </row>
    <row r="8" spans="2:6" ht="12.75">
      <c r="B8" s="1104"/>
      <c r="C8" s="1104"/>
      <c r="D8" s="114" t="s">
        <v>704</v>
      </c>
      <c r="E8" s="114" t="s">
        <v>704</v>
      </c>
      <c r="F8" s="562" t="s">
        <v>705</v>
      </c>
    </row>
    <row r="9" spans="2:6" ht="27.75">
      <c r="B9" s="161" t="s">
        <v>464</v>
      </c>
      <c r="C9" s="662" t="s">
        <v>1063</v>
      </c>
      <c r="D9" s="97"/>
      <c r="E9" s="219" t="s">
        <v>1064</v>
      </c>
      <c r="F9" s="524" t="s">
        <v>1065</v>
      </c>
    </row>
    <row r="10" spans="2:6" s="58" customFormat="1" ht="27.75">
      <c r="B10" s="170" t="s">
        <v>466</v>
      </c>
      <c r="C10" s="663" t="s">
        <v>1066</v>
      </c>
      <c r="D10" s="125"/>
      <c r="E10" s="664" t="s">
        <v>1067</v>
      </c>
      <c r="F10" s="527" t="s">
        <v>1068</v>
      </c>
    </row>
    <row r="11" spans="2:6" ht="12.75" customHeight="1">
      <c r="B11" s="1102" t="s">
        <v>1069</v>
      </c>
      <c r="C11" s="1102"/>
      <c r="D11" s="1102"/>
      <c r="E11" s="1102"/>
      <c r="F11" s="1102"/>
    </row>
    <row r="12" spans="2:6" ht="12.75" customHeight="1">
      <c r="B12" s="1104" t="s">
        <v>433</v>
      </c>
      <c r="C12" s="1104" t="s">
        <v>700</v>
      </c>
      <c r="D12" s="72" t="s">
        <v>701</v>
      </c>
      <c r="E12" s="72" t="s">
        <v>702</v>
      </c>
      <c r="F12" s="518" t="s">
        <v>703</v>
      </c>
    </row>
    <row r="13" spans="2:6" ht="12.75">
      <c r="B13" s="1104"/>
      <c r="C13" s="1104"/>
      <c r="D13" s="114" t="s">
        <v>704</v>
      </c>
      <c r="E13" s="114" t="s">
        <v>704</v>
      </c>
      <c r="F13" s="562" t="s">
        <v>705</v>
      </c>
    </row>
    <row r="14" spans="2:6" ht="24.75" customHeight="1">
      <c r="B14" s="1224" t="s">
        <v>3</v>
      </c>
      <c r="C14" s="665" t="s">
        <v>1070</v>
      </c>
      <c r="D14" s="666" t="s">
        <v>1071</v>
      </c>
      <c r="E14" s="666" t="s">
        <v>1072</v>
      </c>
      <c r="F14" s="667" t="s">
        <v>1073</v>
      </c>
    </row>
    <row r="15" spans="2:6" ht="25.5">
      <c r="B15" s="1224"/>
      <c r="C15" s="668" t="s">
        <v>1074</v>
      </c>
      <c r="D15" s="669" t="s">
        <v>1075</v>
      </c>
      <c r="E15" s="669" t="s">
        <v>1076</v>
      </c>
      <c r="F15" s="670" t="s">
        <v>1077</v>
      </c>
    </row>
    <row r="16" spans="2:6" s="671" customFormat="1" ht="15">
      <c r="B16" s="539"/>
      <c r="C16" s="672"/>
      <c r="D16" s="673"/>
      <c r="E16" s="673"/>
      <c r="F16" s="674"/>
    </row>
    <row r="17" spans="2:6" s="675" customFormat="1" ht="12.75" customHeight="1">
      <c r="B17" s="1074" t="s">
        <v>1078</v>
      </c>
      <c r="C17" s="1074"/>
      <c r="D17" s="1074"/>
      <c r="E17" s="1074"/>
      <c r="F17" s="1074"/>
    </row>
    <row r="18" spans="2:6" s="675" customFormat="1" ht="12.75" customHeight="1">
      <c r="B18" s="1104" t="s">
        <v>433</v>
      </c>
      <c r="C18" s="1104" t="s">
        <v>700</v>
      </c>
      <c r="D18" s="72" t="s">
        <v>701</v>
      </c>
      <c r="E18" s="72" t="s">
        <v>702</v>
      </c>
      <c r="F18" s="518" t="s">
        <v>703</v>
      </c>
    </row>
    <row r="19" spans="2:6" s="675" customFormat="1" ht="12.75">
      <c r="B19" s="1104"/>
      <c r="C19" s="1104"/>
      <c r="D19" s="114" t="s">
        <v>704</v>
      </c>
      <c r="E19" s="114" t="s">
        <v>704</v>
      </c>
      <c r="F19" s="562" t="s">
        <v>705</v>
      </c>
    </row>
    <row r="20" spans="2:6" ht="25.5">
      <c r="B20" s="111" t="s">
        <v>522</v>
      </c>
      <c r="C20" s="543" t="s">
        <v>1079</v>
      </c>
      <c r="D20" s="676" t="s">
        <v>1080</v>
      </c>
      <c r="E20" s="676"/>
      <c r="F20" s="677" t="s">
        <v>1081</v>
      </c>
    </row>
    <row r="21" spans="2:6" ht="25.5">
      <c r="B21" s="98" t="s">
        <v>148</v>
      </c>
      <c r="C21" s="554" t="s">
        <v>1082</v>
      </c>
      <c r="D21" s="678" t="s">
        <v>1083</v>
      </c>
      <c r="E21" s="678"/>
      <c r="F21" s="679" t="s">
        <v>1084</v>
      </c>
    </row>
    <row r="22" spans="2:6" ht="25.5">
      <c r="B22" s="122" t="s">
        <v>919</v>
      </c>
      <c r="C22" s="554" t="s">
        <v>1085</v>
      </c>
      <c r="D22" s="678" t="s">
        <v>1086</v>
      </c>
      <c r="E22" s="678"/>
      <c r="F22" s="679" t="s">
        <v>1087</v>
      </c>
    </row>
    <row r="23" spans="2:6" ht="27.75" customHeight="1">
      <c r="B23" s="77" t="s">
        <v>925</v>
      </c>
      <c r="C23" s="680" t="s">
        <v>1088</v>
      </c>
      <c r="D23" s="219" t="s">
        <v>1089</v>
      </c>
      <c r="E23" s="219"/>
      <c r="F23" s="524" t="s">
        <v>1090</v>
      </c>
    </row>
    <row r="24" spans="2:6" ht="25.5">
      <c r="B24" s="14" t="s">
        <v>1091</v>
      </c>
      <c r="C24" s="680" t="s">
        <v>1092</v>
      </c>
      <c r="D24" s="219" t="s">
        <v>1093</v>
      </c>
      <c r="E24" s="219"/>
      <c r="F24" s="667" t="s">
        <v>1094</v>
      </c>
    </row>
    <row r="25" spans="2:6" ht="27.75" customHeight="1">
      <c r="B25" s="1189" t="s">
        <v>3</v>
      </c>
      <c r="C25" s="680" t="s">
        <v>1095</v>
      </c>
      <c r="D25" s="219" t="s">
        <v>1096</v>
      </c>
      <c r="E25" s="219"/>
      <c r="F25" s="524" t="s">
        <v>1097</v>
      </c>
    </row>
    <row r="26" spans="2:6" ht="27.75" customHeight="1">
      <c r="B26" s="1189"/>
      <c r="C26" s="680" t="s">
        <v>1098</v>
      </c>
      <c r="D26" s="219" t="s">
        <v>1099</v>
      </c>
      <c r="E26" s="219"/>
      <c r="F26" s="667" t="s">
        <v>1100</v>
      </c>
    </row>
    <row r="27" spans="2:6" ht="27.75" customHeight="1">
      <c r="B27" s="1189"/>
      <c r="C27" s="680" t="s">
        <v>1101</v>
      </c>
      <c r="D27" s="219" t="s">
        <v>1102</v>
      </c>
      <c r="E27" s="219"/>
      <c r="F27" s="667" t="s">
        <v>1103</v>
      </c>
    </row>
    <row r="28" spans="2:6" ht="27.75" customHeight="1">
      <c r="B28" s="1189"/>
      <c r="C28" s="680" t="s">
        <v>1104</v>
      </c>
      <c r="D28" s="219" t="s">
        <v>1105</v>
      </c>
      <c r="E28" s="219"/>
      <c r="F28" s="667" t="s">
        <v>1106</v>
      </c>
    </row>
    <row r="29" spans="2:6" ht="27.75" customHeight="1">
      <c r="B29" s="1189"/>
      <c r="C29" s="680" t="s">
        <v>1107</v>
      </c>
      <c r="D29" s="219" t="s">
        <v>1108</v>
      </c>
      <c r="E29" s="666"/>
      <c r="F29" s="667" t="s">
        <v>1109</v>
      </c>
    </row>
    <row r="30" spans="2:6" s="17" customFormat="1" ht="27.75" customHeight="1">
      <c r="B30" s="1189"/>
      <c r="C30" s="554" t="s">
        <v>1110</v>
      </c>
      <c r="D30" s="678" t="s">
        <v>1111</v>
      </c>
      <c r="E30" s="678"/>
      <c r="F30" s="679" t="s">
        <v>1112</v>
      </c>
    </row>
    <row r="31" spans="2:6" ht="27.75" customHeight="1">
      <c r="B31" s="161" t="s">
        <v>516</v>
      </c>
      <c r="C31" s="554" t="s">
        <v>1113</v>
      </c>
      <c r="D31" s="681" t="s">
        <v>1114</v>
      </c>
      <c r="E31" s="681"/>
      <c r="F31" s="679" t="s">
        <v>1115</v>
      </c>
    </row>
    <row r="32" spans="2:6" s="17" customFormat="1" ht="27.75" customHeight="1">
      <c r="B32" s="549" t="s">
        <v>988</v>
      </c>
      <c r="C32" s="680" t="s">
        <v>1116</v>
      </c>
      <c r="D32" s="681" t="s">
        <v>1117</v>
      </c>
      <c r="E32" s="681"/>
      <c r="F32" s="667" t="s">
        <v>1118</v>
      </c>
    </row>
    <row r="33" spans="2:6" s="17" customFormat="1" ht="27.75" customHeight="1">
      <c r="B33" s="122" t="s">
        <v>30</v>
      </c>
      <c r="C33" s="682" t="s">
        <v>1119</v>
      </c>
      <c r="D33" s="681" t="s">
        <v>1120</v>
      </c>
      <c r="E33" s="681"/>
      <c r="F33" s="667" t="s">
        <v>1121</v>
      </c>
    </row>
    <row r="34" spans="2:6" ht="27.75" customHeight="1">
      <c r="B34" s="197"/>
      <c r="C34" s="683" t="s">
        <v>1122</v>
      </c>
      <c r="D34" s="678" t="s">
        <v>1123</v>
      </c>
      <c r="E34" s="678"/>
      <c r="F34" s="679" t="s">
        <v>1124</v>
      </c>
    </row>
    <row r="35" spans="2:6" ht="27.75" customHeight="1">
      <c r="B35" s="197"/>
      <c r="C35" s="683" t="s">
        <v>1125</v>
      </c>
      <c r="D35" s="678" t="s">
        <v>1126</v>
      </c>
      <c r="E35" s="678"/>
      <c r="F35" s="679" t="s">
        <v>1127</v>
      </c>
    </row>
    <row r="36" spans="2:6" ht="27.75" customHeight="1">
      <c r="B36" s="197"/>
      <c r="C36" s="684" t="s">
        <v>1128</v>
      </c>
      <c r="D36" s="685" t="s">
        <v>1129</v>
      </c>
      <c r="E36" s="686"/>
      <c r="F36" s="687" t="s">
        <v>1130</v>
      </c>
    </row>
    <row r="37" spans="2:6" ht="25.5">
      <c r="B37" s="197"/>
      <c r="C37" s="682" t="s">
        <v>1131</v>
      </c>
      <c r="D37" s="219" t="s">
        <v>1132</v>
      </c>
      <c r="E37" s="688"/>
      <c r="F37" s="667" t="s">
        <v>1133</v>
      </c>
    </row>
    <row r="38" spans="2:6" ht="25.5">
      <c r="B38" s="197"/>
      <c r="C38" s="683" t="s">
        <v>1134</v>
      </c>
      <c r="D38" s="678" t="s">
        <v>1135</v>
      </c>
      <c r="E38" s="678"/>
      <c r="F38" s="679" t="s">
        <v>1136</v>
      </c>
    </row>
    <row r="39" spans="2:6" ht="27.75" customHeight="1">
      <c r="B39" s="1076"/>
      <c r="C39" s="689" t="s">
        <v>1137</v>
      </c>
      <c r="D39" s="690" t="s">
        <v>1138</v>
      </c>
      <c r="E39" s="690"/>
      <c r="F39" s="677" t="s">
        <v>1139</v>
      </c>
    </row>
    <row r="40" spans="2:6" ht="27.75" customHeight="1">
      <c r="B40" s="1076"/>
      <c r="C40" s="683" t="s">
        <v>1140</v>
      </c>
      <c r="D40" s="678" t="s">
        <v>1141</v>
      </c>
      <c r="E40" s="678"/>
      <c r="F40" s="679" t="s">
        <v>1142</v>
      </c>
    </row>
    <row r="41" spans="2:6" ht="27.75" customHeight="1">
      <c r="B41" s="1076"/>
      <c r="C41" s="683" t="s">
        <v>1143</v>
      </c>
      <c r="D41" s="678" t="s">
        <v>1144</v>
      </c>
      <c r="E41" s="678"/>
      <c r="F41" s="679" t="s">
        <v>1145</v>
      </c>
    </row>
    <row r="42" spans="2:6" s="17" customFormat="1" ht="27.75" customHeight="1">
      <c r="B42" s="121" t="s">
        <v>973</v>
      </c>
      <c r="C42" s="554" t="s">
        <v>1146</v>
      </c>
      <c r="D42" s="681" t="s">
        <v>1147</v>
      </c>
      <c r="E42" s="681"/>
      <c r="F42" s="679" t="s">
        <v>1148</v>
      </c>
    </row>
    <row r="43" spans="2:6" ht="27.75" customHeight="1">
      <c r="B43" s="189"/>
      <c r="C43" s="554" t="s">
        <v>1149</v>
      </c>
      <c r="D43" s="681" t="s">
        <v>1150</v>
      </c>
      <c r="E43" s="681"/>
      <c r="F43" s="679" t="s">
        <v>1151</v>
      </c>
    </row>
    <row r="44" spans="2:6" ht="27.75" customHeight="1">
      <c r="B44" s="691" t="s">
        <v>71</v>
      </c>
      <c r="C44" s="689" t="s">
        <v>1152</v>
      </c>
      <c r="D44" s="690" t="s">
        <v>1153</v>
      </c>
      <c r="E44" s="690"/>
      <c r="F44" s="677" t="s">
        <v>1154</v>
      </c>
    </row>
    <row r="45" spans="2:6" ht="27.75" customHeight="1">
      <c r="B45" s="621"/>
      <c r="C45" s="683" t="s">
        <v>1155</v>
      </c>
      <c r="D45" s="678" t="s">
        <v>1156</v>
      </c>
      <c r="E45" s="678"/>
      <c r="F45" s="679" t="s">
        <v>1157</v>
      </c>
    </row>
    <row r="46" spans="2:6" ht="27.75" customHeight="1">
      <c r="B46" s="621"/>
      <c r="C46" s="692" t="s">
        <v>1158</v>
      </c>
      <c r="D46" s="693" t="s">
        <v>1159</v>
      </c>
      <c r="E46" s="694"/>
      <c r="F46" s="670" t="s">
        <v>1160</v>
      </c>
    </row>
    <row r="47" spans="2:6" ht="25.5">
      <c r="B47" s="621"/>
      <c r="C47" s="682" t="s">
        <v>1161</v>
      </c>
      <c r="D47" s="219" t="s">
        <v>1162</v>
      </c>
      <c r="E47" s="219"/>
      <c r="F47" s="667" t="s">
        <v>1163</v>
      </c>
    </row>
    <row r="48" spans="2:6" ht="25.5">
      <c r="B48" s="621"/>
      <c r="C48" s="695" t="s">
        <v>1164</v>
      </c>
      <c r="D48" s="696" t="s">
        <v>1165</v>
      </c>
      <c r="E48" s="697"/>
      <c r="F48" s="698" t="s">
        <v>1166</v>
      </c>
    </row>
    <row r="49" spans="2:6" ht="27.75" customHeight="1">
      <c r="B49" s="621"/>
      <c r="C49" s="684" t="s">
        <v>1167</v>
      </c>
      <c r="D49" s="699">
        <v>464</v>
      </c>
      <c r="E49" s="686"/>
      <c r="F49" s="700">
        <v>1531200</v>
      </c>
    </row>
    <row r="50" spans="2:6" ht="27.75" customHeight="1">
      <c r="B50" s="612"/>
      <c r="C50" s="684" t="s">
        <v>1168</v>
      </c>
      <c r="D50" s="699" t="s">
        <v>1169</v>
      </c>
      <c r="E50" s="686"/>
      <c r="F50" s="687" t="s">
        <v>1170</v>
      </c>
    </row>
    <row r="51" spans="2:6" s="17" customFormat="1" ht="27.75" customHeight="1">
      <c r="B51" s="189" t="s">
        <v>292</v>
      </c>
      <c r="C51" s="554" t="s">
        <v>1171</v>
      </c>
      <c r="D51" s="678" t="s">
        <v>1172</v>
      </c>
      <c r="E51" s="678"/>
      <c r="F51" s="679" t="s">
        <v>1173</v>
      </c>
    </row>
    <row r="52" spans="2:6" s="178" customFormat="1" ht="16.5" customHeight="1">
      <c r="B52" s="224"/>
      <c r="C52" s="491"/>
      <c r="D52" s="227"/>
      <c r="E52" s="227"/>
      <c r="F52" s="564"/>
    </row>
    <row r="53" spans="2:6" s="604" customFormat="1" ht="21" customHeight="1">
      <c r="B53" s="1223" t="s">
        <v>1174</v>
      </c>
      <c r="C53" s="1223"/>
      <c r="D53" s="1223"/>
      <c r="E53" s="1223"/>
      <c r="F53" s="1223"/>
    </row>
    <row r="54" spans="2:6" s="604" customFormat="1" ht="15" customHeight="1">
      <c r="B54" s="1075" t="s">
        <v>433</v>
      </c>
      <c r="C54" s="1075" t="s">
        <v>700</v>
      </c>
      <c r="D54" s="118" t="s">
        <v>701</v>
      </c>
      <c r="E54" s="118" t="s">
        <v>702</v>
      </c>
      <c r="F54" s="562" t="s">
        <v>703</v>
      </c>
    </row>
    <row r="55" spans="2:6" s="604" customFormat="1" ht="18" customHeight="1">
      <c r="B55" s="1075"/>
      <c r="C55" s="1075"/>
      <c r="D55" s="74" t="s">
        <v>704</v>
      </c>
      <c r="E55" s="74" t="s">
        <v>704</v>
      </c>
      <c r="F55" s="531" t="s">
        <v>705</v>
      </c>
    </row>
    <row r="56" spans="2:6" s="604" customFormat="1" ht="27.75" customHeight="1">
      <c r="B56" s="1169" t="s">
        <v>30</v>
      </c>
      <c r="C56" s="554" t="s">
        <v>1175</v>
      </c>
      <c r="D56" s="678" t="s">
        <v>1176</v>
      </c>
      <c r="E56" s="678"/>
      <c r="F56" s="679" t="s">
        <v>1177</v>
      </c>
    </row>
    <row r="57" spans="2:6" s="604" customFormat="1" ht="27.75" customHeight="1">
      <c r="B57" s="1169"/>
      <c r="C57" s="554" t="s">
        <v>1178</v>
      </c>
      <c r="D57" s="678" t="s">
        <v>1179</v>
      </c>
      <c r="E57" s="678"/>
      <c r="F57" s="679" t="s">
        <v>1180</v>
      </c>
    </row>
    <row r="58" spans="2:6" ht="27.75" customHeight="1">
      <c r="B58" s="161" t="s">
        <v>71</v>
      </c>
      <c r="C58" s="554" t="s">
        <v>1152</v>
      </c>
      <c r="D58" s="678" t="s">
        <v>1181</v>
      </c>
      <c r="E58" s="678"/>
      <c r="F58" s="679" t="s">
        <v>1182</v>
      </c>
    </row>
    <row r="59" spans="2:6" ht="18.75" customHeight="1">
      <c r="B59" s="224"/>
      <c r="C59" s="224"/>
      <c r="D59" s="227"/>
      <c r="E59" s="226"/>
      <c r="F59" s="564"/>
    </row>
    <row r="60" spans="2:6" ht="12.75" customHeight="1">
      <c r="B60" s="815" t="s">
        <v>900</v>
      </c>
      <c r="C60" s="815"/>
      <c r="D60" s="815"/>
      <c r="E60" s="815"/>
      <c r="F60" s="815"/>
    </row>
    <row r="61" spans="2:6" ht="12.75" customHeight="1">
      <c r="B61" s="815" t="s">
        <v>901</v>
      </c>
      <c r="C61" s="815"/>
      <c r="D61" s="815"/>
      <c r="E61" s="815"/>
      <c r="F61" s="815"/>
    </row>
    <row r="62" spans="2:6" ht="12.75" customHeight="1">
      <c r="B62" s="815" t="s">
        <v>902</v>
      </c>
      <c r="C62" s="815"/>
      <c r="D62" s="815"/>
      <c r="E62" s="815"/>
      <c r="F62" s="815"/>
    </row>
    <row r="63" spans="2:6" ht="12.75" customHeight="1">
      <c r="B63" s="815"/>
      <c r="C63" s="815"/>
      <c r="D63" s="815"/>
      <c r="E63" s="815"/>
      <c r="F63" s="815"/>
    </row>
    <row r="64" spans="2:6" s="236" customFormat="1" ht="15.75" customHeight="1">
      <c r="B64" s="53"/>
      <c r="C64" s="702" t="s">
        <v>903</v>
      </c>
      <c r="D64" s="703"/>
      <c r="E64" s="703"/>
      <c r="F64" s="703"/>
    </row>
    <row r="65" spans="2:6" s="236" customFormat="1" ht="15.75" customHeight="1">
      <c r="B65" s="53"/>
      <c r="C65" s="178" t="s">
        <v>904</v>
      </c>
      <c r="D65" s="673"/>
      <c r="E65" s="673"/>
      <c r="F65" s="673"/>
    </row>
    <row r="66" spans="3:6" ht="12.75">
      <c r="C66" s="178" t="s">
        <v>905</v>
      </c>
      <c r="D66" s="673"/>
      <c r="E66" s="673"/>
      <c r="F66" s="673"/>
    </row>
    <row r="67" spans="3:6" ht="12.75">
      <c r="C67" s="178" t="s">
        <v>906</v>
      </c>
      <c r="D67" s="673"/>
      <c r="E67" s="673"/>
      <c r="F67" s="673"/>
    </row>
    <row r="68" spans="3:6" ht="12.75" customHeight="1">
      <c r="C68" s="178" t="s">
        <v>391</v>
      </c>
      <c r="D68" s="673"/>
      <c r="E68" s="673"/>
      <c r="F68" s="673"/>
    </row>
    <row r="69" spans="3:6" ht="12.75" customHeight="1">
      <c r="C69" s="539"/>
      <c r="D69" s="673"/>
      <c r="E69" s="673"/>
      <c r="F69" s="673"/>
    </row>
    <row r="70" spans="3:6" ht="12.75" customHeight="1">
      <c r="C70" s="539"/>
      <c r="D70" s="673"/>
      <c r="E70" s="673"/>
      <c r="F70" s="673"/>
    </row>
    <row r="71" spans="3:6" ht="12.75" customHeight="1">
      <c r="C71" s="539"/>
      <c r="D71" s="673"/>
      <c r="E71" s="673"/>
      <c r="F71" s="673"/>
    </row>
    <row r="72" spans="3:6" ht="12.75">
      <c r="C72" s="539"/>
      <c r="D72" s="673"/>
      <c r="E72" s="673"/>
      <c r="F72" s="673"/>
    </row>
    <row r="73" spans="3:6" ht="12.75">
      <c r="C73" s="539"/>
      <c r="D73" s="673"/>
      <c r="E73" s="673"/>
      <c r="F73" s="673"/>
    </row>
    <row r="74" spans="3:6" ht="12.75">
      <c r="C74" s="539"/>
      <c r="D74" s="673"/>
      <c r="E74" s="673"/>
      <c r="F74" s="673"/>
    </row>
  </sheetData>
  <mergeCells count="23">
    <mergeCell ref="B2:F2"/>
    <mergeCell ref="B3:F3"/>
    <mergeCell ref="B5:F5"/>
    <mergeCell ref="B6:F6"/>
    <mergeCell ref="B7:B8"/>
    <mergeCell ref="C7:C8"/>
    <mergeCell ref="B11:F11"/>
    <mergeCell ref="B12:B13"/>
    <mergeCell ref="C12:C13"/>
    <mergeCell ref="B14:B15"/>
    <mergeCell ref="B17:F17"/>
    <mergeCell ref="B18:B19"/>
    <mergeCell ref="C18:C19"/>
    <mergeCell ref="B25:B30"/>
    <mergeCell ref="B39:B41"/>
    <mergeCell ref="B53:F53"/>
    <mergeCell ref="B54:B55"/>
    <mergeCell ref="C54:C55"/>
    <mergeCell ref="B63:F63"/>
    <mergeCell ref="B56:B57"/>
    <mergeCell ref="B60:F60"/>
    <mergeCell ref="B61:F61"/>
    <mergeCell ref="B62:F62"/>
  </mergeCells>
  <printOptions/>
  <pageMargins left="0.2701388888888889" right="0.3298611111111111" top="0.7201388888888889" bottom="1.3340277777777778" header="0.5118055555555555" footer="0.5118055555555555"/>
  <pageSetup horizontalDpi="300" verticalDpi="300" orientation="portrait" paperSize="5" scale="67" r:id="rId2"/>
  <rowBreaks count="1" manualBreakCount="1">
    <brk id="5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5"/>
  <sheetViews>
    <sheetView view="pageBreakPreview" zoomScale="75" zoomScaleNormal="75" zoomScaleSheetLayoutView="75" workbookViewId="0" topLeftCell="A19">
      <selection activeCell="C35" sqref="C35"/>
    </sheetView>
  </sheetViews>
  <sheetFormatPr defaultColWidth="9.140625" defaultRowHeight="12.75"/>
  <cols>
    <col min="1" max="1" width="2.00390625" style="0" customWidth="1"/>
    <col min="2" max="2" width="45.7109375" style="0" customWidth="1"/>
    <col min="3" max="3" width="65.00390625" style="0" customWidth="1"/>
    <col min="4" max="4" width="23.140625" style="704" customWidth="1"/>
    <col min="5" max="7" width="0" style="0" hidden="1" customWidth="1"/>
    <col min="8" max="16384" width="8.8515625" style="0" customWidth="1"/>
  </cols>
  <sheetData>
    <row r="1" spans="2:10" s="59" customFormat="1" ht="59.25" customHeight="1">
      <c r="B1" s="60"/>
      <c r="C1" s="574"/>
      <c r="D1" s="658"/>
      <c r="E1" s="659"/>
      <c r="F1" s="660"/>
      <c r="G1" s="661"/>
      <c r="J1" s="65"/>
    </row>
    <row r="2" spans="2:7" s="59" customFormat="1" ht="29.25" customHeight="1">
      <c r="B2" s="1054" t="s">
        <v>698</v>
      </c>
      <c r="C2" s="1054"/>
      <c r="D2" s="1054"/>
      <c r="E2" s="1054"/>
      <c r="F2" s="1054"/>
      <c r="G2" s="1054"/>
    </row>
    <row r="3" spans="2:7" s="66" customFormat="1" ht="23.25" customHeight="1">
      <c r="B3" s="1055" t="str">
        <f>'JOINT VENTURE '!B3:F3</f>
        <v>LIST OF PROPERTIES FOR SALE AS OF FEBRUARY 24, 2011</v>
      </c>
      <c r="C3" s="1055"/>
      <c r="D3" s="1055"/>
      <c r="E3" s="1055"/>
      <c r="F3" s="1055"/>
      <c r="G3" s="1055"/>
    </row>
    <row r="4" spans="2:7" s="66" customFormat="1" ht="11.25" customHeight="1">
      <c r="B4" s="67"/>
      <c r="C4" s="67"/>
      <c r="D4" s="67"/>
      <c r="E4" s="67"/>
      <c r="F4" s="67"/>
      <c r="G4" s="67"/>
    </row>
    <row r="5" spans="2:4" ht="17.25" customHeight="1">
      <c r="B5" s="1056" t="s">
        <v>1183</v>
      </c>
      <c r="C5" s="1056"/>
      <c r="D5" s="1056"/>
    </row>
    <row r="6" spans="2:4" ht="13.5" customHeight="1">
      <c r="B6" s="1104" t="s">
        <v>1184</v>
      </c>
      <c r="C6" s="1104" t="s">
        <v>1185</v>
      </c>
      <c r="D6" s="72" t="s">
        <v>703</v>
      </c>
    </row>
    <row r="7" spans="2:4" ht="12.75">
      <c r="B7" s="1104"/>
      <c r="C7" s="1104"/>
      <c r="D7" s="114" t="s">
        <v>705</v>
      </c>
    </row>
    <row r="8" spans="2:4" s="1" customFormat="1" ht="12.75">
      <c r="B8" s="14" t="s">
        <v>1186</v>
      </c>
      <c r="C8" s="14" t="s">
        <v>1187</v>
      </c>
      <c r="D8" s="705" t="s">
        <v>797</v>
      </c>
    </row>
    <row r="9" spans="2:4" s="1" customFormat="1" ht="12.75">
      <c r="B9" s="14" t="s">
        <v>1188</v>
      </c>
      <c r="C9" s="14" t="s">
        <v>1189</v>
      </c>
      <c r="D9" s="705" t="s">
        <v>797</v>
      </c>
    </row>
    <row r="10" spans="2:4" s="1" customFormat="1" ht="12.75">
      <c r="B10" s="199" t="s">
        <v>1190</v>
      </c>
      <c r="C10" s="705" t="s">
        <v>1191</v>
      </c>
      <c r="D10" s="705" t="s">
        <v>797</v>
      </c>
    </row>
    <row r="11" spans="2:4" s="1" customFormat="1" ht="12.75">
      <c r="B11" s="14" t="s">
        <v>1192</v>
      </c>
      <c r="C11" s="14" t="s">
        <v>1193</v>
      </c>
      <c r="D11" s="705" t="s">
        <v>797</v>
      </c>
    </row>
    <row r="12" spans="2:4" s="1" customFormat="1" ht="12.75">
      <c r="B12" s="14" t="s">
        <v>1194</v>
      </c>
      <c r="C12" s="14" t="s">
        <v>1195</v>
      </c>
      <c r="D12" s="705" t="s">
        <v>797</v>
      </c>
    </row>
    <row r="13" spans="2:4" s="1" customFormat="1" ht="13.5" customHeight="1">
      <c r="B13" s="14" t="s">
        <v>1196</v>
      </c>
      <c r="C13" s="14" t="s">
        <v>1197</v>
      </c>
      <c r="D13" s="705" t="s">
        <v>797</v>
      </c>
    </row>
    <row r="14" spans="2:4" s="1" customFormat="1" ht="12.75">
      <c r="B14" s="199" t="s">
        <v>1198</v>
      </c>
      <c r="C14" s="705" t="s">
        <v>1199</v>
      </c>
      <c r="D14" s="705" t="s">
        <v>797</v>
      </c>
    </row>
    <row r="15" spans="2:4" s="1" customFormat="1" ht="12.75">
      <c r="B15" s="199" t="s">
        <v>1200</v>
      </c>
      <c r="C15" s="705" t="s">
        <v>1201</v>
      </c>
      <c r="D15" s="705" t="s">
        <v>797</v>
      </c>
    </row>
    <row r="16" spans="2:4" s="1" customFormat="1" ht="12.75">
      <c r="B16" s="199" t="s">
        <v>1202</v>
      </c>
      <c r="C16" s="705" t="s">
        <v>414</v>
      </c>
      <c r="D16" s="705" t="s">
        <v>797</v>
      </c>
    </row>
    <row r="17" spans="2:4" s="1" customFormat="1" ht="12.75">
      <c r="B17" s="199" t="s">
        <v>1203</v>
      </c>
      <c r="C17" s="705" t="s">
        <v>945</v>
      </c>
      <c r="D17" s="705" t="s">
        <v>797</v>
      </c>
    </row>
    <row r="18" spans="2:4" s="1" customFormat="1" ht="12.75">
      <c r="B18" s="199" t="s">
        <v>1204</v>
      </c>
      <c r="C18" s="705" t="s">
        <v>292</v>
      </c>
      <c r="D18" s="705" t="s">
        <v>797</v>
      </c>
    </row>
    <row r="19" spans="2:4" s="1" customFormat="1" ht="12.75">
      <c r="B19" s="199" t="s">
        <v>1205</v>
      </c>
      <c r="C19" s="705" t="s">
        <v>148</v>
      </c>
      <c r="D19" s="705" t="s">
        <v>797</v>
      </c>
    </row>
    <row r="20" spans="2:4" s="1" customFormat="1" ht="12.75">
      <c r="B20" s="14" t="s">
        <v>1206</v>
      </c>
      <c r="C20" s="705" t="s">
        <v>3</v>
      </c>
      <c r="D20" s="705" t="s">
        <v>797</v>
      </c>
    </row>
    <row r="21" spans="2:4" s="1" customFormat="1" ht="12.75">
      <c r="B21" s="199" t="s">
        <v>1207</v>
      </c>
      <c r="C21" s="705" t="s">
        <v>919</v>
      </c>
      <c r="D21" s="705" t="s">
        <v>797</v>
      </c>
    </row>
    <row r="22" spans="2:4" s="1" customFormat="1" ht="12.75">
      <c r="B22" s="14" t="s">
        <v>1208</v>
      </c>
      <c r="C22" s="14" t="s">
        <v>1209</v>
      </c>
      <c r="D22" s="705" t="s">
        <v>797</v>
      </c>
    </row>
    <row r="23" spans="2:4" s="1" customFormat="1" ht="12.75">
      <c r="B23" s="199" t="s">
        <v>1210</v>
      </c>
      <c r="C23" s="705" t="s">
        <v>1211</v>
      </c>
      <c r="D23" s="705" t="s">
        <v>797</v>
      </c>
    </row>
    <row r="24" spans="2:4" s="1" customFormat="1" ht="12.75">
      <c r="B24" s="14" t="s">
        <v>1212</v>
      </c>
      <c r="C24" s="21" t="s">
        <v>1213</v>
      </c>
      <c r="D24" s="705" t="s">
        <v>797</v>
      </c>
    </row>
    <row r="25" spans="2:4" s="1" customFormat="1" ht="12.75">
      <c r="B25" s="199" t="s">
        <v>1214</v>
      </c>
      <c r="C25" s="705" t="s">
        <v>446</v>
      </c>
      <c r="D25" s="705" t="s">
        <v>797</v>
      </c>
    </row>
    <row r="26" spans="2:4" s="1" customFormat="1" ht="12.75">
      <c r="B26" s="199" t="s">
        <v>1215</v>
      </c>
      <c r="C26" s="705" t="s">
        <v>1197</v>
      </c>
      <c r="D26" s="705" t="s">
        <v>797</v>
      </c>
    </row>
    <row r="27" spans="2:8" s="1" customFormat="1" ht="25.5">
      <c r="B27" s="199" t="s">
        <v>1216</v>
      </c>
      <c r="C27" s="705" t="s">
        <v>1217</v>
      </c>
      <c r="D27" s="705" t="s">
        <v>797</v>
      </c>
      <c r="H27" s="1" t="s">
        <v>1218</v>
      </c>
    </row>
    <row r="28" spans="2:4" s="1" customFormat="1" ht="12.75">
      <c r="B28" s="199" t="s">
        <v>1219</v>
      </c>
      <c r="C28" s="705" t="s">
        <v>1220</v>
      </c>
      <c r="D28" s="705" t="s">
        <v>797</v>
      </c>
    </row>
    <row r="29" spans="2:4" ht="12" customHeight="1">
      <c r="B29" s="195" t="s">
        <v>1221</v>
      </c>
      <c r="C29" s="195" t="s">
        <v>1222</v>
      </c>
      <c r="D29" s="705" t="s">
        <v>797</v>
      </c>
    </row>
    <row r="30" spans="2:4" ht="17.25" customHeight="1">
      <c r="B30" s="706"/>
      <c r="C30" s="706"/>
      <c r="D30" s="706"/>
    </row>
    <row r="31" spans="2:5" s="53" customFormat="1" ht="15" customHeight="1">
      <c r="B31" s="1228" t="s">
        <v>900</v>
      </c>
      <c r="C31" s="1228"/>
      <c r="D31" s="1228"/>
      <c r="E31" s="525"/>
    </row>
    <row r="32" spans="2:5" s="53" customFormat="1" ht="13.5" customHeight="1">
      <c r="B32" s="1229" t="s">
        <v>1223</v>
      </c>
      <c r="C32" s="1229"/>
      <c r="D32" s="1229"/>
      <c r="E32" s="525"/>
    </row>
    <row r="33" spans="2:7" s="53" customFormat="1" ht="13.5" customHeight="1">
      <c r="B33" s="815" t="s">
        <v>902</v>
      </c>
      <c r="C33" s="815"/>
      <c r="D33" s="815"/>
      <c r="E33" s="815"/>
      <c r="F33" s="815"/>
      <c r="G33" s="815"/>
    </row>
    <row r="34" spans="2:5" s="233" customFormat="1" ht="15.75" customHeight="1">
      <c r="B34" s="1230"/>
      <c r="C34" s="1230"/>
      <c r="D34" s="1230"/>
      <c r="E34" s="566"/>
    </row>
    <row r="35" spans="2:5" s="236" customFormat="1" ht="12.75" customHeight="1">
      <c r="B35" s="1147"/>
      <c r="C35" s="1147" t="s">
        <v>1774</v>
      </c>
      <c r="D35" s="1147"/>
      <c r="E35" s="701"/>
    </row>
    <row r="36" spans="2:5" s="236" customFormat="1" ht="12.75" customHeight="1">
      <c r="B36" s="1147"/>
      <c r="C36" s="1147" t="s">
        <v>1775</v>
      </c>
      <c r="D36" s="1147"/>
      <c r="E36" s="701"/>
    </row>
    <row r="37" spans="2:5" s="236" customFormat="1" ht="18.75" customHeight="1">
      <c r="B37" s="1186"/>
      <c r="C37" s="1186" t="s">
        <v>1789</v>
      </c>
      <c r="D37" s="1186"/>
      <c r="E37" s="701"/>
    </row>
    <row r="38" spans="2:6" s="244" customFormat="1" ht="8.25" customHeight="1">
      <c r="B38" s="654"/>
      <c r="C38" s="707"/>
      <c r="D38" s="708"/>
      <c r="E38" s="709"/>
      <c r="F38" s="701"/>
    </row>
    <row r="39" spans="2:4" s="53" customFormat="1" ht="12.75" customHeight="1">
      <c r="B39" s="1227" t="s">
        <v>903</v>
      </c>
      <c r="C39" s="1227"/>
      <c r="D39" s="1227"/>
    </row>
    <row r="40" spans="2:4" s="17" customFormat="1" ht="4.5" customHeight="1">
      <c r="B40" s="250"/>
      <c r="C40" s="711"/>
      <c r="D40" s="712"/>
    </row>
    <row r="41" spans="2:4" s="53" customFormat="1" ht="12.75" customHeight="1">
      <c r="B41" s="1226" t="s">
        <v>904</v>
      </c>
      <c r="C41" s="1226"/>
      <c r="D41" s="1226"/>
    </row>
    <row r="42" spans="2:4" s="53" customFormat="1" ht="12.75" customHeight="1">
      <c r="B42" s="1226" t="s">
        <v>905</v>
      </c>
      <c r="C42" s="1226"/>
      <c r="D42" s="1226"/>
    </row>
    <row r="43" spans="2:4" s="53" customFormat="1" ht="12.75" customHeight="1">
      <c r="B43" s="1226" t="s">
        <v>906</v>
      </c>
      <c r="C43" s="1226"/>
      <c r="D43" s="1226"/>
    </row>
    <row r="44" spans="2:4" s="53" customFormat="1" ht="12.75" customHeight="1">
      <c r="B44" s="1226" t="s">
        <v>391</v>
      </c>
      <c r="C44" s="1226"/>
      <c r="D44" s="1226"/>
    </row>
    <row r="45" spans="2:4" s="53" customFormat="1" ht="12.75" customHeight="1">
      <c r="B45" s="1226" t="s">
        <v>909</v>
      </c>
      <c r="C45" s="1226"/>
      <c r="D45" s="1226"/>
    </row>
  </sheetData>
  <mergeCells count="15">
    <mergeCell ref="B2:G2"/>
    <mergeCell ref="B3:G3"/>
    <mergeCell ref="B5:D5"/>
    <mergeCell ref="B6:B7"/>
    <mergeCell ref="C6:C7"/>
    <mergeCell ref="B31:D31"/>
    <mergeCell ref="B32:D32"/>
    <mergeCell ref="B33:G33"/>
    <mergeCell ref="B34:D34"/>
    <mergeCell ref="B43:D43"/>
    <mergeCell ref="B44:D44"/>
    <mergeCell ref="B45:D45"/>
    <mergeCell ref="B39:D39"/>
    <mergeCell ref="B41:D41"/>
    <mergeCell ref="B42:D42"/>
  </mergeCells>
  <printOptions/>
  <pageMargins left="0.4201388888888889" right="0.5201388888888889" top="0.7597222222222222" bottom="2" header="0.5118055555555555" footer="0.5118055555555555"/>
  <pageSetup horizontalDpi="300" verticalDpi="300" orientation="portrait" paperSize="5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39"/>
  <sheetViews>
    <sheetView view="pageBreakPreview" zoomScale="75" zoomScaleNormal="75" zoomScaleSheetLayoutView="75" workbookViewId="0" topLeftCell="C23">
      <selection activeCell="C12" sqref="C12"/>
    </sheetView>
  </sheetViews>
  <sheetFormatPr defaultColWidth="9.140625" defaultRowHeight="12.75"/>
  <cols>
    <col min="1" max="1" width="2.00390625" style="53" customWidth="1"/>
    <col min="2" max="2" width="45.140625" style="53" customWidth="1"/>
    <col min="3" max="3" width="66.421875" style="53" customWidth="1"/>
    <col min="4" max="4" width="22.421875" style="53" customWidth="1"/>
    <col min="5" max="5" width="0" style="713" hidden="1" customWidth="1"/>
    <col min="6" max="7" width="0" style="53" hidden="1" customWidth="1"/>
    <col min="8" max="16384" width="37.421875" style="53" customWidth="1"/>
  </cols>
  <sheetData>
    <row r="1" spans="2:9" s="59" customFormat="1" ht="59.25" customHeight="1">
      <c r="B1" s="60"/>
      <c r="C1" s="574"/>
      <c r="D1" s="658"/>
      <c r="E1" s="714"/>
      <c r="F1" s="660"/>
      <c r="G1" s="661"/>
      <c r="I1" s="65"/>
    </row>
    <row r="2" spans="2:7" s="59" customFormat="1" ht="29.25" customHeight="1">
      <c r="B2" s="1054" t="s">
        <v>698</v>
      </c>
      <c r="C2" s="1054"/>
      <c r="D2" s="1054"/>
      <c r="E2" s="1054"/>
      <c r="F2" s="1054"/>
      <c r="G2" s="1054"/>
    </row>
    <row r="3" spans="2:7" s="66" customFormat="1" ht="23.25" customHeight="1">
      <c r="B3" s="1055" t="str">
        <f>+'CLUB SHARES'!B3:G3</f>
        <v>LIST OF PROPERTIES FOR SALE AS OF FEBRUARY 24, 2011</v>
      </c>
      <c r="C3" s="1055"/>
      <c r="D3" s="1055"/>
      <c r="E3" s="1055"/>
      <c r="F3" s="1055"/>
      <c r="G3" s="1055"/>
    </row>
    <row r="4" spans="1:253" ht="17.25" customHeight="1">
      <c r="A4"/>
      <c r="B4" s="1056" t="s">
        <v>1224</v>
      </c>
      <c r="C4" s="1056"/>
      <c r="D4" s="1056"/>
      <c r="E4" s="715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2:4" ht="13.5" customHeight="1">
      <c r="B5" s="1104" t="s">
        <v>1184</v>
      </c>
      <c r="C5" s="1104" t="s">
        <v>1185</v>
      </c>
      <c r="D5" s="72" t="s">
        <v>703</v>
      </c>
    </row>
    <row r="6" spans="2:4" ht="14.25">
      <c r="B6" s="1104"/>
      <c r="C6" s="1104"/>
      <c r="D6" s="114" t="s">
        <v>705</v>
      </c>
    </row>
    <row r="7" spans="2:4" ht="14.25">
      <c r="B7" s="716" t="s">
        <v>1225</v>
      </c>
      <c r="C7" s="161" t="s">
        <v>1226</v>
      </c>
      <c r="D7" s="717">
        <v>15538050</v>
      </c>
    </row>
    <row r="8" spans="2:4" ht="25.5">
      <c r="B8" s="716" t="s">
        <v>1227</v>
      </c>
      <c r="C8" s="161" t="s">
        <v>1226</v>
      </c>
      <c r="D8" s="717">
        <v>7273000</v>
      </c>
    </row>
    <row r="9" spans="1:5" s="17" customFormat="1" ht="14.25">
      <c r="A9" s="53"/>
      <c r="B9" s="718" t="s">
        <v>1228</v>
      </c>
      <c r="C9" s="14" t="s">
        <v>1229</v>
      </c>
      <c r="D9" s="524" t="s">
        <v>797</v>
      </c>
      <c r="E9" s="719"/>
    </row>
    <row r="10" spans="2:4" ht="25.5">
      <c r="B10" s="716" t="s">
        <v>1230</v>
      </c>
      <c r="C10" s="161" t="s">
        <v>1231</v>
      </c>
      <c r="D10" s="717">
        <v>6907000</v>
      </c>
    </row>
    <row r="11" spans="2:4" ht="14.25">
      <c r="B11" s="716" t="s">
        <v>1232</v>
      </c>
      <c r="C11" s="161" t="s">
        <v>1233</v>
      </c>
      <c r="D11" s="717">
        <v>407000</v>
      </c>
    </row>
    <row r="12" spans="2:4" ht="38.25">
      <c r="B12" s="716" t="s">
        <v>1234</v>
      </c>
      <c r="C12" s="161" t="s">
        <v>1235</v>
      </c>
      <c r="D12" s="717">
        <v>8405000</v>
      </c>
    </row>
    <row r="13" spans="2:4" ht="25.5">
      <c r="B13" s="716" t="s">
        <v>1236</v>
      </c>
      <c r="C13" s="161" t="s">
        <v>1235</v>
      </c>
      <c r="D13" s="717">
        <v>1115000</v>
      </c>
    </row>
    <row r="14" spans="2:4" ht="14.25">
      <c r="B14" s="716" t="s">
        <v>1237</v>
      </c>
      <c r="C14" s="161" t="s">
        <v>1235</v>
      </c>
      <c r="D14" s="717">
        <v>810000</v>
      </c>
    </row>
    <row r="15" spans="2:4" ht="24" customHeight="1">
      <c r="B15" s="720" t="s">
        <v>1238</v>
      </c>
      <c r="C15" s="721" t="s">
        <v>1239</v>
      </c>
      <c r="D15" s="722">
        <v>3000000</v>
      </c>
    </row>
    <row r="16" spans="2:4" ht="27" customHeight="1">
      <c r="B16" s="1150" t="s">
        <v>1779</v>
      </c>
      <c r="C16" s="1151" t="s">
        <v>1240</v>
      </c>
      <c r="D16" s="1152">
        <v>192690000</v>
      </c>
    </row>
    <row r="17" spans="2:4" ht="30" customHeight="1">
      <c r="B17" s="720" t="s">
        <v>1241</v>
      </c>
      <c r="C17" s="161" t="s">
        <v>1235</v>
      </c>
      <c r="D17" s="722">
        <v>2500000</v>
      </c>
    </row>
    <row r="18" spans="2:4" ht="24" customHeight="1">
      <c r="B18" s="720" t="s">
        <v>1242</v>
      </c>
      <c r="C18" s="161" t="s">
        <v>1235</v>
      </c>
      <c r="D18" s="722">
        <v>3000000</v>
      </c>
    </row>
    <row r="19" spans="2:4" ht="51" customHeight="1">
      <c r="B19" s="723" t="s">
        <v>1243</v>
      </c>
      <c r="C19" s="724" t="s">
        <v>1244</v>
      </c>
      <c r="D19" s="725">
        <v>2500000</v>
      </c>
    </row>
    <row r="20" spans="2:4" ht="24" customHeight="1">
      <c r="B20" s="720" t="s">
        <v>1245</v>
      </c>
      <c r="C20" s="192" t="s">
        <v>1246</v>
      </c>
      <c r="D20" s="722">
        <v>15000000</v>
      </c>
    </row>
    <row r="21" spans="2:4" ht="24" customHeight="1">
      <c r="B21" s="1083" t="s">
        <v>1778</v>
      </c>
      <c r="C21" s="1083" t="s">
        <v>1247</v>
      </c>
      <c r="D21" s="1149">
        <v>759000</v>
      </c>
    </row>
    <row r="22" spans="2:4" ht="14.25">
      <c r="B22" s="726"/>
      <c r="C22" s="224"/>
      <c r="D22" s="525"/>
    </row>
    <row r="23" spans="2:5" ht="18" customHeight="1">
      <c r="B23" s="1228" t="s">
        <v>900</v>
      </c>
      <c r="C23" s="1228"/>
      <c r="D23" s="1228"/>
      <c r="E23" s="727"/>
    </row>
    <row r="24" spans="2:5" ht="17.25" customHeight="1">
      <c r="B24" s="1229" t="s">
        <v>1223</v>
      </c>
      <c r="C24" s="1229"/>
      <c r="D24" s="1229"/>
      <c r="E24" s="727"/>
    </row>
    <row r="25" spans="2:7" s="233" customFormat="1" ht="12.75" customHeight="1">
      <c r="B25" s="815" t="s">
        <v>902</v>
      </c>
      <c r="C25" s="815"/>
      <c r="D25" s="815"/>
      <c r="E25" s="815"/>
      <c r="F25" s="815"/>
      <c r="G25" s="815"/>
    </row>
    <row r="26" spans="2:7" s="233" customFormat="1" ht="12.75">
      <c r="B26" s="225"/>
      <c r="C26" s="225"/>
      <c r="D26" s="225"/>
      <c r="E26" s="225"/>
      <c r="F26" s="225"/>
      <c r="G26" s="225"/>
    </row>
    <row r="27" spans="2:5" s="236" customFormat="1" ht="18" customHeight="1">
      <c r="B27" s="1147"/>
      <c r="C27" s="653" t="s">
        <v>1774</v>
      </c>
      <c r="D27" s="1147"/>
      <c r="E27" s="728"/>
    </row>
    <row r="28" spans="2:5" s="236" customFormat="1" ht="14.25">
      <c r="B28" s="1147"/>
      <c r="C28" s="653" t="s">
        <v>1775</v>
      </c>
      <c r="D28" s="1147"/>
      <c r="E28" s="728"/>
    </row>
    <row r="29" spans="2:5" s="236" customFormat="1" ht="14.25">
      <c r="B29" s="1148"/>
      <c r="C29" s="1052" t="s">
        <v>1777</v>
      </c>
      <c r="D29" s="1148"/>
      <c r="E29" s="728"/>
    </row>
    <row r="30" spans="2:5" s="236" customFormat="1" ht="14.25">
      <c r="B30" s="241"/>
      <c r="C30" s="241"/>
      <c r="D30" s="241"/>
      <c r="E30" s="728"/>
    </row>
    <row r="31" spans="2:5" s="244" customFormat="1" ht="8.25" customHeight="1">
      <c r="B31" s="654"/>
      <c r="C31" s="707"/>
      <c r="D31" s="708"/>
      <c r="E31" s="729"/>
    </row>
    <row r="32" spans="2:4" ht="13.5" customHeight="1">
      <c r="B32" s="1227" t="s">
        <v>903</v>
      </c>
      <c r="C32" s="1227"/>
      <c r="D32" s="1227"/>
    </row>
    <row r="33" spans="2:5" s="17" customFormat="1" ht="12.75" customHeight="1">
      <c r="B33" s="1226" t="s">
        <v>904</v>
      </c>
      <c r="C33" s="1226"/>
      <c r="D33" s="1226"/>
      <c r="E33" s="719"/>
    </row>
    <row r="34" spans="2:5" s="17" customFormat="1" ht="12.75" customHeight="1">
      <c r="B34" s="1226" t="s">
        <v>905</v>
      </c>
      <c r="C34" s="1226"/>
      <c r="D34" s="1226"/>
      <c r="E34" s="719"/>
    </row>
    <row r="35" spans="2:5" s="17" customFormat="1" ht="12.75" customHeight="1">
      <c r="B35" s="1226" t="s">
        <v>906</v>
      </c>
      <c r="C35" s="1226"/>
      <c r="D35" s="1226"/>
      <c r="E35" s="719"/>
    </row>
    <row r="36" spans="2:5" s="17" customFormat="1" ht="12.75" customHeight="1">
      <c r="B36" s="1226" t="s">
        <v>1248</v>
      </c>
      <c r="C36" s="1226"/>
      <c r="D36" s="1226"/>
      <c r="E36" s="719"/>
    </row>
    <row r="37" spans="2:5" s="17" customFormat="1" ht="12.75" customHeight="1">
      <c r="B37" s="1226" t="s">
        <v>909</v>
      </c>
      <c r="C37" s="1226"/>
      <c r="D37" s="1226"/>
      <c r="E37" s="719"/>
    </row>
    <row r="38" spans="3:5" s="17" customFormat="1" ht="14.25">
      <c r="C38" s="519"/>
      <c r="D38" s="525"/>
      <c r="E38" s="719"/>
    </row>
    <row r="39" spans="4:5" ht="14.25">
      <c r="D39" s="71"/>
      <c r="E39" s="727"/>
    </row>
  </sheetData>
  <mergeCells count="14">
    <mergeCell ref="B23:D23"/>
    <mergeCell ref="B24:D24"/>
    <mergeCell ref="B25:G25"/>
    <mergeCell ref="B2:G2"/>
    <mergeCell ref="B3:G3"/>
    <mergeCell ref="B4:D4"/>
    <mergeCell ref="B5:B6"/>
    <mergeCell ref="C5:C6"/>
    <mergeCell ref="B35:D35"/>
    <mergeCell ref="B36:D36"/>
    <mergeCell ref="B37:D37"/>
    <mergeCell ref="B32:D32"/>
    <mergeCell ref="B33:D33"/>
    <mergeCell ref="B34:D34"/>
  </mergeCells>
  <printOptions/>
  <pageMargins left="0.25" right="0.3701388888888889" top="0.7597222222222222" bottom="0.4" header="0.5118055555555555" footer="0.5118055555555555"/>
  <pageSetup horizontalDpi="300" verticalDpi="300" orientation="portrait" paperSize="5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96"/>
  <sheetViews>
    <sheetView view="pageBreakPreview" zoomScale="75" zoomScaleNormal="80" zoomScaleSheetLayoutView="75" workbookViewId="0" topLeftCell="A163">
      <selection activeCell="A165" sqref="A165:IV166"/>
    </sheetView>
  </sheetViews>
  <sheetFormatPr defaultColWidth="9.140625" defaultRowHeight="12.75"/>
  <cols>
    <col min="1" max="1" width="2.140625" style="0" customWidth="1"/>
    <col min="2" max="2" width="10.421875" style="730" customWidth="1"/>
    <col min="3" max="3" width="16.7109375" style="426" customWidth="1"/>
    <col min="4" max="4" width="16.28125" style="426" customWidth="1"/>
    <col min="5" max="5" width="14.140625" style="426" customWidth="1"/>
    <col min="6" max="6" width="6.57421875" style="426" customWidth="1"/>
    <col min="7" max="7" width="10.140625" style="426" customWidth="1"/>
    <col min="8" max="8" width="13.00390625" style="426" customWidth="1"/>
    <col min="9" max="9" width="9.140625" style="426" customWidth="1"/>
    <col min="10" max="10" width="21.8515625" style="731" customWidth="1"/>
    <col min="11" max="11" width="15.28125" style="426" customWidth="1"/>
    <col min="12" max="12" width="5.7109375" style="730" customWidth="1"/>
  </cols>
  <sheetData>
    <row r="1" spans="1:12" ht="12.75">
      <c r="A1" s="268"/>
      <c r="J1" s="732"/>
      <c r="K1" s="733"/>
      <c r="L1" s="734"/>
    </row>
    <row r="2" spans="1:12" ht="12.75">
      <c r="A2" s="275"/>
      <c r="J2" s="735"/>
      <c r="K2" s="736"/>
      <c r="L2" s="737"/>
    </row>
    <row r="3" spans="1:12" ht="12.75">
      <c r="A3" s="275"/>
      <c r="B3" s="269"/>
      <c r="C3" s="738"/>
      <c r="D3" s="738"/>
      <c r="E3" s="738"/>
      <c r="F3" s="738"/>
      <c r="G3" s="738"/>
      <c r="H3" s="738"/>
      <c r="I3" s="738"/>
      <c r="J3" s="735"/>
      <c r="K3" s="736"/>
      <c r="L3" s="737"/>
    </row>
    <row r="4" spans="1:12" ht="12.75">
      <c r="A4" s="275"/>
      <c r="B4" s="269"/>
      <c r="C4" s="738"/>
      <c r="D4" s="738"/>
      <c r="E4" s="738"/>
      <c r="F4" s="738"/>
      <c r="G4" s="738"/>
      <c r="H4" s="738"/>
      <c r="I4" s="738"/>
      <c r="J4" s="735"/>
      <c r="K4" s="736"/>
      <c r="L4" s="737"/>
    </row>
    <row r="5" spans="1:12" ht="12.75">
      <c r="A5" s="275"/>
      <c r="B5" s="269"/>
      <c r="C5" s="738"/>
      <c r="D5" s="738"/>
      <c r="E5" s="738"/>
      <c r="F5" s="738"/>
      <c r="G5" s="738"/>
      <c r="H5" s="738"/>
      <c r="I5" s="738"/>
      <c r="J5" s="735"/>
      <c r="K5" s="736"/>
      <c r="L5" s="737"/>
    </row>
    <row r="6" spans="1:12" ht="12.75" customHeight="1">
      <c r="A6" s="275"/>
      <c r="B6" s="1050" t="s">
        <v>698</v>
      </c>
      <c r="C6" s="1050"/>
      <c r="D6" s="1050"/>
      <c r="E6" s="1050"/>
      <c r="F6" s="1050"/>
      <c r="G6" s="1050"/>
      <c r="H6" s="1050"/>
      <c r="I6" s="1050"/>
      <c r="J6" s="735"/>
      <c r="K6" s="736"/>
      <c r="L6" s="737"/>
    </row>
    <row r="7" spans="1:12" ht="12.75" customHeight="1" thickBot="1">
      <c r="A7" s="275"/>
      <c r="B7" s="1050" t="s">
        <v>649</v>
      </c>
      <c r="C7" s="1050"/>
      <c r="D7" s="1050"/>
      <c r="E7" s="1050"/>
      <c r="F7" s="1050"/>
      <c r="G7" s="1050"/>
      <c r="H7" s="1050"/>
      <c r="I7" s="1050"/>
      <c r="J7" s="735"/>
      <c r="K7" s="736"/>
      <c r="L7" s="737"/>
    </row>
    <row r="8" spans="1:12" ht="15" customHeight="1" thickBot="1">
      <c r="A8" s="220"/>
      <c r="B8" s="1248" t="s">
        <v>1249</v>
      </c>
      <c r="C8" s="1248"/>
      <c r="D8" s="1248"/>
      <c r="E8" s="1248"/>
      <c r="F8" s="1248"/>
      <c r="G8" s="1248"/>
      <c r="H8" s="1248"/>
      <c r="I8" s="1248"/>
      <c r="J8" s="1248"/>
      <c r="K8" s="1248"/>
      <c r="L8" s="739"/>
    </row>
    <row r="9" spans="1:12" ht="35.25" customHeight="1">
      <c r="A9" s="17"/>
      <c r="B9" s="1249" t="s">
        <v>1250</v>
      </c>
      <c r="C9" s="1249"/>
      <c r="D9" s="1249"/>
      <c r="E9" s="1249"/>
      <c r="F9" s="1249"/>
      <c r="G9" s="1249"/>
      <c r="H9" s="1249"/>
      <c r="I9" s="1249"/>
      <c r="J9" s="1249"/>
      <c r="K9" s="1249"/>
      <c r="L9" s="740"/>
    </row>
    <row r="10" spans="1:12" ht="25.5">
      <c r="A10" s="741"/>
      <c r="B10" s="997" t="s">
        <v>1251</v>
      </c>
      <c r="C10" s="997" t="s">
        <v>1252</v>
      </c>
      <c r="D10" s="997" t="s">
        <v>1253</v>
      </c>
      <c r="E10" s="997" t="s">
        <v>1254</v>
      </c>
      <c r="F10" s="997" t="s">
        <v>1255</v>
      </c>
      <c r="G10" s="997" t="s">
        <v>1256</v>
      </c>
      <c r="H10" s="997" t="s">
        <v>1257</v>
      </c>
      <c r="I10" s="997" t="s">
        <v>1258</v>
      </c>
      <c r="J10" s="998" t="s">
        <v>1259</v>
      </c>
      <c r="K10" s="997" t="s">
        <v>435</v>
      </c>
      <c r="L10" s="742"/>
    </row>
    <row r="11" spans="1:13" s="1" customFormat="1" ht="24.75" customHeight="1">
      <c r="A11" s="741"/>
      <c r="B11" s="1246" t="s">
        <v>1260</v>
      </c>
      <c r="C11" s="999" t="s">
        <v>1261</v>
      </c>
      <c r="D11" s="1000" t="s">
        <v>1262</v>
      </c>
      <c r="E11" s="1000" t="s">
        <v>1263</v>
      </c>
      <c r="F11" s="999">
        <v>2006</v>
      </c>
      <c r="G11" s="999" t="s">
        <v>1264</v>
      </c>
      <c r="H11" s="1001" t="s">
        <v>1265</v>
      </c>
      <c r="I11" s="999" t="s">
        <v>1266</v>
      </c>
      <c r="J11" s="1002">
        <v>1729000</v>
      </c>
      <c r="K11" s="1003" t="s">
        <v>1267</v>
      </c>
      <c r="L11" s="745" t="s">
        <v>918</v>
      </c>
      <c r="M11" s="1053"/>
    </row>
    <row r="12" spans="1:13" s="1" customFormat="1" ht="36.75" customHeight="1">
      <c r="A12" s="741"/>
      <c r="B12" s="1247"/>
      <c r="C12" s="743" t="s">
        <v>1268</v>
      </c>
      <c r="D12" s="388" t="s">
        <v>1269</v>
      </c>
      <c r="E12" s="388" t="s">
        <v>1270</v>
      </c>
      <c r="F12" s="743">
        <v>2006</v>
      </c>
      <c r="G12" s="743" t="s">
        <v>1271</v>
      </c>
      <c r="H12" s="746" t="s">
        <v>1272</v>
      </c>
      <c r="I12" s="743" t="s">
        <v>1273</v>
      </c>
      <c r="J12" s="747">
        <v>1029000</v>
      </c>
      <c r="K12" s="1004" t="s">
        <v>1267</v>
      </c>
      <c r="L12" s="745" t="s">
        <v>921</v>
      </c>
      <c r="M12" s="1053"/>
    </row>
    <row r="13" spans="1:13" ht="28.5" customHeight="1">
      <c r="A13" s="741"/>
      <c r="B13" s="1005" t="s">
        <v>1274</v>
      </c>
      <c r="C13" s="744" t="s">
        <v>1275</v>
      </c>
      <c r="D13" s="744" t="s">
        <v>1276</v>
      </c>
      <c r="E13" s="744" t="s">
        <v>1263</v>
      </c>
      <c r="F13" s="744">
        <v>2008</v>
      </c>
      <c r="G13" s="744" t="s">
        <v>1277</v>
      </c>
      <c r="H13" s="744" t="s">
        <v>1278</v>
      </c>
      <c r="I13" s="744" t="s">
        <v>1279</v>
      </c>
      <c r="J13" s="748">
        <v>299000</v>
      </c>
      <c r="K13" s="1004" t="s">
        <v>1267</v>
      </c>
      <c r="L13" s="745" t="s">
        <v>923</v>
      </c>
      <c r="M13" s="749"/>
    </row>
    <row r="14" spans="1:12" ht="25.5">
      <c r="A14" s="741"/>
      <c r="B14" s="1006" t="s">
        <v>1280</v>
      </c>
      <c r="C14" s="388" t="s">
        <v>1281</v>
      </c>
      <c r="D14" s="388" t="s">
        <v>1262</v>
      </c>
      <c r="E14" s="388" t="s">
        <v>1263</v>
      </c>
      <c r="F14" s="388">
        <v>2007</v>
      </c>
      <c r="G14" s="388" t="s">
        <v>1282</v>
      </c>
      <c r="H14" s="388" t="s">
        <v>1283</v>
      </c>
      <c r="I14" s="388" t="s">
        <v>1284</v>
      </c>
      <c r="J14" s="750">
        <v>399000</v>
      </c>
      <c r="K14" s="1007" t="s">
        <v>1267</v>
      </c>
      <c r="L14" s="745" t="s">
        <v>927</v>
      </c>
    </row>
    <row r="15" spans="1:12" ht="25.5">
      <c r="A15" s="741"/>
      <c r="B15" s="1006"/>
      <c r="C15" s="751" t="s">
        <v>1285</v>
      </c>
      <c r="D15" s="751" t="s">
        <v>1269</v>
      </c>
      <c r="E15" s="320" t="s">
        <v>1270</v>
      </c>
      <c r="F15" s="320">
        <v>2008</v>
      </c>
      <c r="G15" s="320" t="s">
        <v>1286</v>
      </c>
      <c r="H15" s="751" t="s">
        <v>1287</v>
      </c>
      <c r="I15" s="320" t="s">
        <v>1288</v>
      </c>
      <c r="J15" s="752">
        <v>399000</v>
      </c>
      <c r="K15" s="1008" t="s">
        <v>1267</v>
      </c>
      <c r="L15" s="745" t="s">
        <v>929</v>
      </c>
    </row>
    <row r="16" spans="1:12" ht="25.5">
      <c r="A16" s="741"/>
      <c r="B16" s="1006"/>
      <c r="C16" s="388" t="s">
        <v>1289</v>
      </c>
      <c r="D16" s="388" t="s">
        <v>1262</v>
      </c>
      <c r="E16" s="388" t="s">
        <v>1263</v>
      </c>
      <c r="F16" s="388">
        <v>2006</v>
      </c>
      <c r="G16" s="388" t="s">
        <v>1290</v>
      </c>
      <c r="H16" s="388" t="s">
        <v>1291</v>
      </c>
      <c r="I16" s="388" t="s">
        <v>1292</v>
      </c>
      <c r="J16" s="750">
        <v>339000</v>
      </c>
      <c r="K16" s="1007" t="s">
        <v>1267</v>
      </c>
      <c r="L16" s="745" t="s">
        <v>931</v>
      </c>
    </row>
    <row r="17" spans="1:12" s="730" customFormat="1" ht="25.5">
      <c r="A17" s="741"/>
      <c r="B17" s="1006"/>
      <c r="C17" s="388" t="s">
        <v>1297</v>
      </c>
      <c r="D17" s="751" t="s">
        <v>1262</v>
      </c>
      <c r="E17" s="351" t="s">
        <v>1270</v>
      </c>
      <c r="F17" s="320">
        <v>2008</v>
      </c>
      <c r="G17" s="351" t="s">
        <v>1298</v>
      </c>
      <c r="H17" s="388" t="s">
        <v>1299</v>
      </c>
      <c r="I17" s="320" t="s">
        <v>1300</v>
      </c>
      <c r="J17" s="750">
        <v>519000</v>
      </c>
      <c r="K17" s="1007" t="s">
        <v>1267</v>
      </c>
      <c r="L17" s="745" t="s">
        <v>933</v>
      </c>
    </row>
    <row r="18" spans="1:12" ht="25.5">
      <c r="A18" s="741"/>
      <c r="B18" s="1006"/>
      <c r="C18" s="388" t="s">
        <v>1301</v>
      </c>
      <c r="D18" s="388" t="s">
        <v>1269</v>
      </c>
      <c r="E18" s="388" t="s">
        <v>1270</v>
      </c>
      <c r="F18" s="388">
        <v>2008</v>
      </c>
      <c r="G18" s="388" t="s">
        <v>1302</v>
      </c>
      <c r="H18" s="388" t="s">
        <v>1303</v>
      </c>
      <c r="I18" s="388" t="s">
        <v>1304</v>
      </c>
      <c r="J18" s="750">
        <v>519000</v>
      </c>
      <c r="K18" s="1007" t="s">
        <v>1267</v>
      </c>
      <c r="L18" s="745" t="s">
        <v>398</v>
      </c>
    </row>
    <row r="19" spans="1:12" ht="25.5">
      <c r="A19" s="741"/>
      <c r="B19" s="1006"/>
      <c r="C19" s="388" t="s">
        <v>1305</v>
      </c>
      <c r="D19" s="388" t="s">
        <v>1262</v>
      </c>
      <c r="E19" s="388" t="s">
        <v>1263</v>
      </c>
      <c r="F19" s="388">
        <v>2007</v>
      </c>
      <c r="G19" s="388" t="s">
        <v>1306</v>
      </c>
      <c r="H19" s="388" t="s">
        <v>1303</v>
      </c>
      <c r="I19" s="388" t="s">
        <v>1307</v>
      </c>
      <c r="J19" s="750">
        <v>449000</v>
      </c>
      <c r="K19" s="1007" t="s">
        <v>1267</v>
      </c>
      <c r="L19" s="745" t="s">
        <v>936</v>
      </c>
    </row>
    <row r="20" spans="1:12" ht="25.5">
      <c r="A20" s="741"/>
      <c r="B20" s="1006"/>
      <c r="C20" s="799" t="s">
        <v>1313</v>
      </c>
      <c r="D20" s="799" t="s">
        <v>1262</v>
      </c>
      <c r="E20" s="799" t="s">
        <v>1263</v>
      </c>
      <c r="F20" s="388">
        <v>2005</v>
      </c>
      <c r="G20" s="799" t="s">
        <v>1657</v>
      </c>
      <c r="H20" s="799" t="s">
        <v>1278</v>
      </c>
      <c r="I20" s="799" t="s">
        <v>584</v>
      </c>
      <c r="J20" s="750">
        <v>359000</v>
      </c>
      <c r="K20" s="1007" t="s">
        <v>1267</v>
      </c>
      <c r="L20" s="745" t="s">
        <v>1</v>
      </c>
    </row>
    <row r="21" spans="1:12" ht="25.5">
      <c r="A21" s="741"/>
      <c r="B21" s="1006"/>
      <c r="C21" s="388" t="s">
        <v>1308</v>
      </c>
      <c r="D21" s="388" t="s">
        <v>1276</v>
      </c>
      <c r="E21" s="388" t="s">
        <v>1263</v>
      </c>
      <c r="F21" s="388">
        <v>2006</v>
      </c>
      <c r="G21" s="388" t="s">
        <v>1309</v>
      </c>
      <c r="H21" s="388" t="s">
        <v>1310</v>
      </c>
      <c r="I21" s="388" t="s">
        <v>1311</v>
      </c>
      <c r="J21" s="750">
        <v>349000</v>
      </c>
      <c r="K21" s="1007" t="s">
        <v>1267</v>
      </c>
      <c r="L21" s="745" t="s">
        <v>402</v>
      </c>
    </row>
    <row r="22" spans="1:12" ht="25.5">
      <c r="A22" s="741"/>
      <c r="B22" s="1009"/>
      <c r="C22" s="388" t="s">
        <v>1314</v>
      </c>
      <c r="D22" s="388" t="s">
        <v>1315</v>
      </c>
      <c r="E22" s="388" t="s">
        <v>1270</v>
      </c>
      <c r="F22" s="388">
        <v>2006</v>
      </c>
      <c r="G22" s="388" t="s">
        <v>1316</v>
      </c>
      <c r="H22" s="388" t="s">
        <v>1317</v>
      </c>
      <c r="I22" s="388" t="s">
        <v>1318</v>
      </c>
      <c r="J22" s="750">
        <v>239000</v>
      </c>
      <c r="K22" s="1007" t="s">
        <v>1267</v>
      </c>
      <c r="L22" s="745" t="s">
        <v>1312</v>
      </c>
    </row>
    <row r="23" spans="1:12" ht="25.5">
      <c r="A23" s="741"/>
      <c r="B23" s="1006"/>
      <c r="C23" s="388" t="s">
        <v>1319</v>
      </c>
      <c r="D23" s="388" t="s">
        <v>1269</v>
      </c>
      <c r="E23" s="388" t="s">
        <v>1270</v>
      </c>
      <c r="F23" s="388">
        <v>2005</v>
      </c>
      <c r="G23" s="388" t="s">
        <v>1320</v>
      </c>
      <c r="H23" s="388" t="s">
        <v>1321</v>
      </c>
      <c r="I23" s="388" t="s">
        <v>1322</v>
      </c>
      <c r="J23" s="750">
        <v>429000</v>
      </c>
      <c r="K23" s="1007" t="s">
        <v>1267</v>
      </c>
      <c r="L23" s="745" t="s">
        <v>2</v>
      </c>
    </row>
    <row r="24" spans="1:12" ht="25.5">
      <c r="A24" s="741"/>
      <c r="B24" s="1005"/>
      <c r="C24" s="388" t="s">
        <v>1323</v>
      </c>
      <c r="D24" s="388" t="s">
        <v>1269</v>
      </c>
      <c r="E24" s="388" t="s">
        <v>1270</v>
      </c>
      <c r="F24" s="388">
        <v>2005</v>
      </c>
      <c r="G24" s="388" t="s">
        <v>1271</v>
      </c>
      <c r="H24" s="388" t="s">
        <v>1324</v>
      </c>
      <c r="I24" s="388" t="s">
        <v>1325</v>
      </c>
      <c r="J24" s="750">
        <v>459000</v>
      </c>
      <c r="K24" s="1007" t="s">
        <v>1267</v>
      </c>
      <c r="L24" s="745" t="s">
        <v>4</v>
      </c>
    </row>
    <row r="25" spans="1:12" ht="25.5">
      <c r="A25" s="741"/>
      <c r="B25" s="1244" t="s">
        <v>1326</v>
      </c>
      <c r="C25" s="388" t="s">
        <v>1327</v>
      </c>
      <c r="D25" s="388" t="s">
        <v>1262</v>
      </c>
      <c r="E25" s="388" t="s">
        <v>1263</v>
      </c>
      <c r="F25" s="388">
        <v>2005</v>
      </c>
      <c r="G25" s="388" t="s">
        <v>1328</v>
      </c>
      <c r="H25" s="388" t="s">
        <v>1329</v>
      </c>
      <c r="I25" s="388" t="s">
        <v>1330</v>
      </c>
      <c r="J25" s="753">
        <v>1369000</v>
      </c>
      <c r="K25" s="1007" t="s">
        <v>1267</v>
      </c>
      <c r="L25" s="745" t="s">
        <v>6</v>
      </c>
    </row>
    <row r="26" spans="1:12" ht="25.5">
      <c r="A26" s="741"/>
      <c r="B26" s="1244"/>
      <c r="C26" s="388" t="s">
        <v>1331</v>
      </c>
      <c r="D26" s="388" t="s">
        <v>1262</v>
      </c>
      <c r="E26" s="388" t="s">
        <v>1270</v>
      </c>
      <c r="F26" s="388">
        <v>2007</v>
      </c>
      <c r="G26" s="388" t="s">
        <v>1332</v>
      </c>
      <c r="H26" s="388" t="s">
        <v>1333</v>
      </c>
      <c r="I26" s="388" t="s">
        <v>1334</v>
      </c>
      <c r="J26" s="750">
        <v>1369000</v>
      </c>
      <c r="K26" s="1007" t="s">
        <v>1267</v>
      </c>
      <c r="L26" s="745" t="s">
        <v>8</v>
      </c>
    </row>
    <row r="27" spans="1:12" ht="25.5">
      <c r="A27" s="741"/>
      <c r="B27" s="1006" t="s">
        <v>1339</v>
      </c>
      <c r="C27" s="388" t="s">
        <v>1335</v>
      </c>
      <c r="D27" s="744" t="s">
        <v>1262</v>
      </c>
      <c r="E27" s="388" t="s">
        <v>1263</v>
      </c>
      <c r="F27" s="388">
        <v>2009</v>
      </c>
      <c r="G27" s="388" t="s">
        <v>1336</v>
      </c>
      <c r="H27" s="388" t="s">
        <v>1337</v>
      </c>
      <c r="I27" s="388" t="s">
        <v>1338</v>
      </c>
      <c r="J27" s="750">
        <v>839000</v>
      </c>
      <c r="K27" s="1007" t="s">
        <v>1267</v>
      </c>
      <c r="L27" s="745" t="s">
        <v>11</v>
      </c>
    </row>
    <row r="28" spans="1:12" s="730" customFormat="1" ht="25.5">
      <c r="A28" s="741"/>
      <c r="B28" s="989"/>
      <c r="C28" s="320" t="s">
        <v>1340</v>
      </c>
      <c r="D28" s="743" t="s">
        <v>1269</v>
      </c>
      <c r="E28" s="320" t="s">
        <v>1270</v>
      </c>
      <c r="F28" s="320">
        <v>2006</v>
      </c>
      <c r="G28" s="388" t="s">
        <v>1341</v>
      </c>
      <c r="H28" s="388" t="s">
        <v>1278</v>
      </c>
      <c r="I28" s="388" t="s">
        <v>1342</v>
      </c>
      <c r="J28" s="750">
        <v>559000</v>
      </c>
      <c r="K28" s="1007" t="s">
        <v>1267</v>
      </c>
      <c r="L28" s="745" t="s">
        <v>13</v>
      </c>
    </row>
    <row r="29" spans="1:12" s="730" customFormat="1" ht="25.5">
      <c r="A29" s="741"/>
      <c r="B29" s="1011"/>
      <c r="C29" s="388" t="s">
        <v>1343</v>
      </c>
      <c r="D29" s="388" t="s">
        <v>1269</v>
      </c>
      <c r="E29" s="388" t="s">
        <v>1270</v>
      </c>
      <c r="F29" s="388">
        <v>2005</v>
      </c>
      <c r="G29" s="388" t="s">
        <v>1344</v>
      </c>
      <c r="H29" s="388" t="s">
        <v>1278</v>
      </c>
      <c r="I29" s="388" t="s">
        <v>1345</v>
      </c>
      <c r="J29" s="750">
        <v>469000</v>
      </c>
      <c r="K29" s="1007" t="s">
        <v>1267</v>
      </c>
      <c r="L29" s="745" t="s">
        <v>15</v>
      </c>
    </row>
    <row r="30" spans="1:12" s="730" customFormat="1" ht="44.25" customHeight="1">
      <c r="A30" s="741"/>
      <c r="B30" s="1006"/>
      <c r="C30" s="388" t="s">
        <v>1346</v>
      </c>
      <c r="D30" s="388" t="s">
        <v>1269</v>
      </c>
      <c r="E30" s="388" t="s">
        <v>1270</v>
      </c>
      <c r="F30" s="388">
        <v>2005</v>
      </c>
      <c r="G30" s="388" t="s">
        <v>1302</v>
      </c>
      <c r="H30" s="388" t="s">
        <v>1347</v>
      </c>
      <c r="I30" s="388" t="s">
        <v>1348</v>
      </c>
      <c r="J30" s="750">
        <v>459000</v>
      </c>
      <c r="K30" s="1007" t="s">
        <v>1267</v>
      </c>
      <c r="L30" s="745" t="s">
        <v>417</v>
      </c>
    </row>
    <row r="31" spans="1:12" s="730" customFormat="1" ht="22.5" customHeight="1">
      <c r="A31" s="741"/>
      <c r="B31" s="1006"/>
      <c r="C31" s="388" t="s">
        <v>1349</v>
      </c>
      <c r="D31" s="751" t="s">
        <v>1262</v>
      </c>
      <c r="E31" s="287" t="s">
        <v>1295</v>
      </c>
      <c r="F31" s="388">
        <v>2009</v>
      </c>
      <c r="G31" s="287" t="s">
        <v>1350</v>
      </c>
      <c r="H31" s="388" t="s">
        <v>1351</v>
      </c>
      <c r="I31" s="388" t="s">
        <v>1352</v>
      </c>
      <c r="J31" s="754">
        <v>1098000</v>
      </c>
      <c r="K31" s="1007" t="s">
        <v>1267</v>
      </c>
      <c r="L31" s="745" t="s">
        <v>17</v>
      </c>
    </row>
    <row r="32" spans="1:12" s="730" customFormat="1" ht="44.25" customHeight="1">
      <c r="A32" s="741"/>
      <c r="B32" s="1006"/>
      <c r="C32" s="388" t="s">
        <v>1354</v>
      </c>
      <c r="D32" s="751" t="s">
        <v>1262</v>
      </c>
      <c r="E32" s="351" t="s">
        <v>1270</v>
      </c>
      <c r="F32" s="320">
        <v>2008</v>
      </c>
      <c r="G32" s="351" t="s">
        <v>1293</v>
      </c>
      <c r="H32" s="388" t="s">
        <v>1355</v>
      </c>
      <c r="I32" s="320" t="s">
        <v>1356</v>
      </c>
      <c r="J32" s="754">
        <v>1189000</v>
      </c>
      <c r="K32" s="1007" t="s">
        <v>1267</v>
      </c>
      <c r="L32" s="745" t="s">
        <v>18</v>
      </c>
    </row>
    <row r="33" spans="1:12" s="730" customFormat="1" ht="44.25" customHeight="1">
      <c r="A33" s="741"/>
      <c r="B33" s="1006"/>
      <c r="C33" s="388" t="s">
        <v>1357</v>
      </c>
      <c r="D33" s="751" t="s">
        <v>1262</v>
      </c>
      <c r="E33" s="351" t="s">
        <v>1270</v>
      </c>
      <c r="F33" s="320">
        <v>2008</v>
      </c>
      <c r="G33" s="351" t="s">
        <v>1286</v>
      </c>
      <c r="H33" s="388" t="s">
        <v>1358</v>
      </c>
      <c r="I33" s="320" t="s">
        <v>1359</v>
      </c>
      <c r="J33" s="754">
        <v>1189000</v>
      </c>
      <c r="K33" s="1007" t="s">
        <v>1267</v>
      </c>
      <c r="L33" s="745" t="s">
        <v>20</v>
      </c>
    </row>
    <row r="34" spans="1:12" ht="25.5">
      <c r="A34" s="741"/>
      <c r="B34" s="1006"/>
      <c r="C34" s="388" t="s">
        <v>1360</v>
      </c>
      <c r="D34" s="388" t="s">
        <v>1269</v>
      </c>
      <c r="E34" s="388" t="s">
        <v>1270</v>
      </c>
      <c r="F34" s="388">
        <v>2008</v>
      </c>
      <c r="G34" s="388" t="s">
        <v>1293</v>
      </c>
      <c r="H34" s="388" t="s">
        <v>1361</v>
      </c>
      <c r="I34" s="388" t="s">
        <v>1362</v>
      </c>
      <c r="J34" s="750">
        <v>1599000</v>
      </c>
      <c r="K34" s="1007" t="s">
        <v>1267</v>
      </c>
      <c r="L34" s="745" t="s">
        <v>22</v>
      </c>
    </row>
    <row r="35" spans="1:12" ht="28.5" customHeight="1">
      <c r="A35" s="741"/>
      <c r="B35" s="1006"/>
      <c r="C35" s="334" t="s">
        <v>1363</v>
      </c>
      <c r="D35" s="334" t="s">
        <v>1269</v>
      </c>
      <c r="E35" s="334" t="s">
        <v>1270</v>
      </c>
      <c r="F35" s="334">
        <v>2005</v>
      </c>
      <c r="G35" s="334" t="s">
        <v>1364</v>
      </c>
      <c r="H35" s="755" t="s">
        <v>1365</v>
      </c>
      <c r="I35" s="334" t="s">
        <v>1366</v>
      </c>
      <c r="J35" s="756">
        <v>959000</v>
      </c>
      <c r="K35" s="1008" t="s">
        <v>1267</v>
      </c>
      <c r="L35" s="745" t="s">
        <v>24</v>
      </c>
    </row>
    <row r="36" spans="1:12" ht="21" customHeight="1">
      <c r="A36" s="741"/>
      <c r="B36" s="1006"/>
      <c r="C36" s="320" t="s">
        <v>1367</v>
      </c>
      <c r="D36" s="320" t="s">
        <v>1315</v>
      </c>
      <c r="E36" s="320" t="s">
        <v>1270</v>
      </c>
      <c r="F36" s="320">
        <v>2009</v>
      </c>
      <c r="G36" s="320" t="s">
        <v>1368</v>
      </c>
      <c r="H36" s="757" t="s">
        <v>1369</v>
      </c>
      <c r="I36" s="320" t="s">
        <v>1370</v>
      </c>
      <c r="J36" s="758">
        <v>659000</v>
      </c>
      <c r="K36" s="1008" t="s">
        <v>1267</v>
      </c>
      <c r="L36" s="745" t="s">
        <v>26</v>
      </c>
    </row>
    <row r="37" spans="1:12" ht="25.5">
      <c r="A37" s="741"/>
      <c r="B37" s="1006"/>
      <c r="C37" s="320" t="s">
        <v>1371</v>
      </c>
      <c r="D37" s="388" t="s">
        <v>1262</v>
      </c>
      <c r="E37" s="388" t="s">
        <v>1263</v>
      </c>
      <c r="F37" s="759">
        <v>2008</v>
      </c>
      <c r="G37" s="743" t="s">
        <v>1302</v>
      </c>
      <c r="H37" s="318" t="s">
        <v>1278</v>
      </c>
      <c r="I37" s="805" t="s">
        <v>1372</v>
      </c>
      <c r="J37" s="750">
        <v>609000</v>
      </c>
      <c r="K37" s="1007" t="s">
        <v>1267</v>
      </c>
      <c r="L37" s="745" t="s">
        <v>29</v>
      </c>
    </row>
    <row r="38" spans="1:12" ht="25.5">
      <c r="A38" s="741"/>
      <c r="B38" s="1006"/>
      <c r="C38" s="388" t="s">
        <v>1373</v>
      </c>
      <c r="D38" s="388" t="s">
        <v>1276</v>
      </c>
      <c r="E38" s="388" t="s">
        <v>1270</v>
      </c>
      <c r="F38" s="388">
        <v>2006</v>
      </c>
      <c r="G38" s="388" t="s">
        <v>1374</v>
      </c>
      <c r="H38" s="388" t="s">
        <v>1375</v>
      </c>
      <c r="I38" s="388" t="s">
        <v>1376</v>
      </c>
      <c r="J38" s="750">
        <v>379000</v>
      </c>
      <c r="K38" s="1007" t="s">
        <v>1267</v>
      </c>
      <c r="L38" s="745" t="s">
        <v>32</v>
      </c>
    </row>
    <row r="39" spans="1:31" ht="28.5" customHeight="1">
      <c r="A39" s="741"/>
      <c r="B39" s="1006"/>
      <c r="C39" s="320" t="s">
        <v>1377</v>
      </c>
      <c r="D39" s="320" t="s">
        <v>1315</v>
      </c>
      <c r="E39" s="388" t="s">
        <v>1270</v>
      </c>
      <c r="F39" s="320">
        <v>2006</v>
      </c>
      <c r="G39" s="320" t="s">
        <v>1364</v>
      </c>
      <c r="H39" s="320" t="s">
        <v>1378</v>
      </c>
      <c r="I39" s="320" t="s">
        <v>1379</v>
      </c>
      <c r="J39" s="758">
        <v>349000</v>
      </c>
      <c r="K39" s="1008" t="s">
        <v>1267</v>
      </c>
      <c r="L39" s="745" t="s">
        <v>35</v>
      </c>
      <c r="N39" s="715"/>
      <c r="O39" s="715"/>
      <c r="P39" s="715"/>
      <c r="Q39" s="715"/>
      <c r="R39" s="715"/>
      <c r="S39" s="715"/>
      <c r="T39" s="715"/>
      <c r="U39" s="715"/>
      <c r="V39" s="715"/>
      <c r="W39" s="715"/>
      <c r="X39" s="715"/>
      <c r="Y39" s="715"/>
      <c r="Z39" s="715"/>
      <c r="AA39" s="715"/>
      <c r="AB39" s="715"/>
      <c r="AC39" s="715"/>
      <c r="AD39" s="715"/>
      <c r="AE39" s="715"/>
    </row>
    <row r="40" spans="1:12" ht="25.5">
      <c r="A40" s="741"/>
      <c r="B40" s="1006"/>
      <c r="C40" s="388" t="s">
        <v>1380</v>
      </c>
      <c r="D40" s="388" t="s">
        <v>1262</v>
      </c>
      <c r="E40" s="388" t="s">
        <v>1263</v>
      </c>
      <c r="F40" s="388">
        <v>2006</v>
      </c>
      <c r="G40" s="388" t="s">
        <v>1381</v>
      </c>
      <c r="H40" s="388" t="s">
        <v>1382</v>
      </c>
      <c r="I40" s="388" t="s">
        <v>1383</v>
      </c>
      <c r="J40" s="750">
        <v>479000</v>
      </c>
      <c r="K40" s="1007" t="s">
        <v>1267</v>
      </c>
      <c r="L40" s="745" t="s">
        <v>37</v>
      </c>
    </row>
    <row r="41" spans="1:12" ht="25.5">
      <c r="A41" s="741"/>
      <c r="B41" s="1006"/>
      <c r="C41" s="388" t="s">
        <v>1384</v>
      </c>
      <c r="D41" s="388" t="s">
        <v>1269</v>
      </c>
      <c r="E41" s="388" t="s">
        <v>1270</v>
      </c>
      <c r="F41" s="388">
        <v>2006</v>
      </c>
      <c r="G41" s="388" t="s">
        <v>1264</v>
      </c>
      <c r="H41" s="388" t="s">
        <v>1369</v>
      </c>
      <c r="I41" s="388" t="s">
        <v>1385</v>
      </c>
      <c r="J41" s="750">
        <v>449000</v>
      </c>
      <c r="K41" s="1007" t="s">
        <v>1267</v>
      </c>
      <c r="L41" s="745" t="s">
        <v>39</v>
      </c>
    </row>
    <row r="42" spans="1:12" ht="25.5">
      <c r="A42" s="741"/>
      <c r="B42" s="1005"/>
      <c r="C42" s="388" t="s">
        <v>1386</v>
      </c>
      <c r="D42" s="388" t="s">
        <v>1276</v>
      </c>
      <c r="E42" s="388" t="s">
        <v>1295</v>
      </c>
      <c r="F42" s="388">
        <v>2008</v>
      </c>
      <c r="G42" s="388" t="s">
        <v>1387</v>
      </c>
      <c r="H42" s="388" t="s">
        <v>1388</v>
      </c>
      <c r="I42" s="388" t="s">
        <v>1389</v>
      </c>
      <c r="J42" s="750">
        <v>599000</v>
      </c>
      <c r="K42" s="1007" t="s">
        <v>1267</v>
      </c>
      <c r="L42" s="745" t="s">
        <v>41</v>
      </c>
    </row>
    <row r="43" spans="1:12" ht="25.5">
      <c r="A43" s="741"/>
      <c r="B43" s="1232" t="s">
        <v>1390</v>
      </c>
      <c r="C43" s="388" t="s">
        <v>1391</v>
      </c>
      <c r="D43" s="751" t="s">
        <v>1262</v>
      </c>
      <c r="E43" s="320" t="s">
        <v>1270</v>
      </c>
      <c r="F43" s="320">
        <v>2006</v>
      </c>
      <c r="G43" s="351" t="s">
        <v>1392</v>
      </c>
      <c r="H43" s="388" t="s">
        <v>1393</v>
      </c>
      <c r="I43" s="320" t="s">
        <v>1394</v>
      </c>
      <c r="J43" s="754">
        <v>439000</v>
      </c>
      <c r="K43" s="1007" t="s">
        <v>1267</v>
      </c>
      <c r="L43" s="745" t="s">
        <v>43</v>
      </c>
    </row>
    <row r="44" spans="1:12" ht="25.5">
      <c r="A44" s="741"/>
      <c r="B44" s="1233"/>
      <c r="C44" s="388" t="s">
        <v>1395</v>
      </c>
      <c r="D44" s="388" t="s">
        <v>1276</v>
      </c>
      <c r="E44" s="388" t="s">
        <v>1270</v>
      </c>
      <c r="F44" s="388">
        <v>2006</v>
      </c>
      <c r="G44" s="388" t="s">
        <v>1396</v>
      </c>
      <c r="H44" s="388" t="s">
        <v>1397</v>
      </c>
      <c r="I44" s="388" t="s">
        <v>1398</v>
      </c>
      <c r="J44" s="750">
        <v>379000</v>
      </c>
      <c r="K44" s="1014" t="s">
        <v>1267</v>
      </c>
      <c r="L44" s="745" t="s">
        <v>45</v>
      </c>
    </row>
    <row r="45" spans="1:12" ht="25.5">
      <c r="A45" s="741"/>
      <c r="B45" s="1233"/>
      <c r="C45" s="388" t="s">
        <v>1399</v>
      </c>
      <c r="D45" s="388" t="s">
        <v>1262</v>
      </c>
      <c r="E45" s="388" t="s">
        <v>1263</v>
      </c>
      <c r="F45" s="388">
        <v>2006</v>
      </c>
      <c r="G45" s="388" t="s">
        <v>1400</v>
      </c>
      <c r="H45" s="388" t="s">
        <v>1401</v>
      </c>
      <c r="I45" s="388" t="s">
        <v>1402</v>
      </c>
      <c r="J45" s="750">
        <v>709000</v>
      </c>
      <c r="K45" s="1014" t="s">
        <v>1267</v>
      </c>
      <c r="L45" s="745" t="s">
        <v>48</v>
      </c>
    </row>
    <row r="46" spans="1:12" ht="25.5">
      <c r="A46" s="741"/>
      <c r="B46" s="1233"/>
      <c r="C46" s="292" t="s">
        <v>1403</v>
      </c>
      <c r="D46" s="292" t="s">
        <v>1262</v>
      </c>
      <c r="E46" s="292" t="s">
        <v>1263</v>
      </c>
      <c r="F46" s="292">
        <v>2007</v>
      </c>
      <c r="G46" s="292" t="s">
        <v>1404</v>
      </c>
      <c r="H46" s="292" t="s">
        <v>1405</v>
      </c>
      <c r="I46" s="292" t="s">
        <v>1406</v>
      </c>
      <c r="J46" s="763">
        <v>589000</v>
      </c>
      <c r="K46" s="1007" t="s">
        <v>1267</v>
      </c>
      <c r="L46" s="745" t="s">
        <v>428</v>
      </c>
    </row>
    <row r="47" spans="1:12" ht="25.5">
      <c r="A47" s="741"/>
      <c r="B47" s="1233"/>
      <c r="C47" s="388" t="s">
        <v>1407</v>
      </c>
      <c r="D47" s="388" t="s">
        <v>1269</v>
      </c>
      <c r="E47" s="388" t="s">
        <v>1270</v>
      </c>
      <c r="F47" s="388">
        <v>2006</v>
      </c>
      <c r="G47" s="388" t="s">
        <v>1290</v>
      </c>
      <c r="H47" s="292" t="s">
        <v>1408</v>
      </c>
      <c r="I47" s="292" t="s">
        <v>1409</v>
      </c>
      <c r="J47" s="763">
        <v>619000</v>
      </c>
      <c r="K47" s="1015" t="s">
        <v>1267</v>
      </c>
      <c r="L47" s="745" t="s">
        <v>51</v>
      </c>
    </row>
    <row r="48" spans="1:12" ht="25.5">
      <c r="A48" s="741"/>
      <c r="B48" s="1234"/>
      <c r="C48" s="388" t="s">
        <v>1407</v>
      </c>
      <c r="D48" s="388" t="s">
        <v>1262</v>
      </c>
      <c r="E48" s="388" t="s">
        <v>1263</v>
      </c>
      <c r="F48" s="388">
        <v>2004</v>
      </c>
      <c r="G48" s="388" t="s">
        <v>1410</v>
      </c>
      <c r="H48" s="292" t="s">
        <v>1411</v>
      </c>
      <c r="I48" s="292" t="s">
        <v>1412</v>
      </c>
      <c r="J48" s="763">
        <v>429000</v>
      </c>
      <c r="K48" s="1015" t="s">
        <v>1267</v>
      </c>
      <c r="L48" s="745" t="s">
        <v>54</v>
      </c>
    </row>
    <row r="49" spans="1:12" ht="25.5">
      <c r="A49" s="741"/>
      <c r="B49" s="1017" t="s">
        <v>1413</v>
      </c>
      <c r="C49" s="388" t="s">
        <v>1414</v>
      </c>
      <c r="D49" s="762" t="s">
        <v>1262</v>
      </c>
      <c r="E49" s="388" t="s">
        <v>1263</v>
      </c>
      <c r="F49" s="388">
        <v>2008</v>
      </c>
      <c r="G49" s="388" t="s">
        <v>1415</v>
      </c>
      <c r="H49" s="388" t="s">
        <v>1416</v>
      </c>
      <c r="I49" s="388" t="s">
        <v>1417</v>
      </c>
      <c r="J49" s="750">
        <v>1289000</v>
      </c>
      <c r="K49" s="1007" t="s">
        <v>1267</v>
      </c>
      <c r="L49" s="745" t="s">
        <v>57</v>
      </c>
    </row>
    <row r="50" spans="1:12" ht="25.5">
      <c r="A50" s="741"/>
      <c r="B50" s="1018"/>
      <c r="C50" s="799" t="s">
        <v>585</v>
      </c>
      <c r="D50" s="802" t="s">
        <v>1262</v>
      </c>
      <c r="E50" s="799" t="s">
        <v>1263</v>
      </c>
      <c r="F50" s="388">
        <v>2006</v>
      </c>
      <c r="G50" s="799" t="s">
        <v>189</v>
      </c>
      <c r="H50" s="799" t="s">
        <v>587</v>
      </c>
      <c r="I50" s="799" t="s">
        <v>586</v>
      </c>
      <c r="J50" s="750">
        <v>589000</v>
      </c>
      <c r="K50" s="1007" t="s">
        <v>1267</v>
      </c>
      <c r="L50" s="745" t="s">
        <v>60</v>
      </c>
    </row>
    <row r="51" spans="1:12" ht="25.5">
      <c r="A51" s="741"/>
      <c r="B51" s="1018"/>
      <c r="C51" s="764" t="s">
        <v>1418</v>
      </c>
      <c r="D51" s="762" t="s">
        <v>1262</v>
      </c>
      <c r="E51" s="388" t="s">
        <v>1263</v>
      </c>
      <c r="F51" s="388">
        <v>2008</v>
      </c>
      <c r="G51" s="388" t="s">
        <v>1419</v>
      </c>
      <c r="H51" s="388" t="s">
        <v>1353</v>
      </c>
      <c r="I51" s="388" t="s">
        <v>1420</v>
      </c>
      <c r="J51" s="765">
        <v>379000</v>
      </c>
      <c r="K51" s="1007" t="s">
        <v>1267</v>
      </c>
      <c r="L51" s="745" t="s">
        <v>62</v>
      </c>
    </row>
    <row r="52" spans="1:12" ht="25.5" customHeight="1">
      <c r="A52" s="741"/>
      <c r="B52" s="1018"/>
      <c r="C52" s="320" t="s">
        <v>1421</v>
      </c>
      <c r="D52" s="743" t="s">
        <v>1276</v>
      </c>
      <c r="E52" s="743" t="s">
        <v>1263</v>
      </c>
      <c r="F52" s="743">
        <v>2007</v>
      </c>
      <c r="G52" s="743" t="s">
        <v>1422</v>
      </c>
      <c r="H52" s="743" t="s">
        <v>1423</v>
      </c>
      <c r="I52" s="743" t="s">
        <v>1424</v>
      </c>
      <c r="J52" s="766">
        <v>289000</v>
      </c>
      <c r="K52" s="1019" t="s">
        <v>1267</v>
      </c>
      <c r="L52" s="745" t="s">
        <v>64</v>
      </c>
    </row>
    <row r="53" spans="1:12" ht="25.5" customHeight="1">
      <c r="A53" s="741"/>
      <c r="B53" s="1031"/>
      <c r="C53" s="1028" t="s">
        <v>1425</v>
      </c>
      <c r="D53" s="1032" t="s">
        <v>1262</v>
      </c>
      <c r="E53" s="1033" t="s">
        <v>1270</v>
      </c>
      <c r="F53" s="1034">
        <v>2007</v>
      </c>
      <c r="G53" s="1033" t="s">
        <v>1282</v>
      </c>
      <c r="H53" s="1028" t="s">
        <v>1426</v>
      </c>
      <c r="I53" s="1034" t="s">
        <v>1427</v>
      </c>
      <c r="J53" s="1035">
        <v>339000</v>
      </c>
      <c r="K53" s="1030" t="s">
        <v>1267</v>
      </c>
      <c r="L53" s="745" t="s">
        <v>67</v>
      </c>
    </row>
    <row r="54" spans="1:12" ht="25.5" customHeight="1">
      <c r="A54" s="741"/>
      <c r="B54" s="1036" t="s">
        <v>1413</v>
      </c>
      <c r="C54" s="1037" t="s">
        <v>1431</v>
      </c>
      <c r="D54" s="1037" t="s">
        <v>1276</v>
      </c>
      <c r="E54" s="999" t="s">
        <v>1263</v>
      </c>
      <c r="F54" s="999">
        <v>2007</v>
      </c>
      <c r="G54" s="999" t="s">
        <v>1432</v>
      </c>
      <c r="H54" s="1037" t="s">
        <v>1433</v>
      </c>
      <c r="I54" s="999" t="s">
        <v>1434</v>
      </c>
      <c r="J54" s="1038">
        <v>679000</v>
      </c>
      <c r="K54" s="1039" t="s">
        <v>1267</v>
      </c>
      <c r="L54" s="745" t="s">
        <v>70</v>
      </c>
    </row>
    <row r="55" spans="1:12" ht="25.5" customHeight="1">
      <c r="A55" s="741"/>
      <c r="B55" s="1005"/>
      <c r="C55" s="751" t="s">
        <v>1435</v>
      </c>
      <c r="D55" s="751" t="s">
        <v>1269</v>
      </c>
      <c r="E55" s="320" t="s">
        <v>1270</v>
      </c>
      <c r="F55" s="320">
        <v>2006</v>
      </c>
      <c r="G55" s="320" t="s">
        <v>1436</v>
      </c>
      <c r="H55" s="751" t="s">
        <v>1426</v>
      </c>
      <c r="I55" s="320" t="s">
        <v>1437</v>
      </c>
      <c r="J55" s="752">
        <v>599000</v>
      </c>
      <c r="K55" s="1008" t="s">
        <v>1267</v>
      </c>
      <c r="L55" s="745" t="s">
        <v>73</v>
      </c>
    </row>
    <row r="56" spans="1:12" ht="25.5">
      <c r="A56" s="741"/>
      <c r="B56" s="1010" t="s">
        <v>1439</v>
      </c>
      <c r="C56" s="320" t="s">
        <v>1440</v>
      </c>
      <c r="D56" s="388" t="s">
        <v>1262</v>
      </c>
      <c r="E56" s="388" t="s">
        <v>1263</v>
      </c>
      <c r="F56" s="388">
        <v>2009</v>
      </c>
      <c r="G56" s="388" t="s">
        <v>1441</v>
      </c>
      <c r="H56" s="320" t="s">
        <v>1442</v>
      </c>
      <c r="I56" s="388" t="s">
        <v>1443</v>
      </c>
      <c r="J56" s="758">
        <v>1949000</v>
      </c>
      <c r="K56" s="1008" t="s">
        <v>1267</v>
      </c>
      <c r="L56" s="745" t="s">
        <v>76</v>
      </c>
    </row>
    <row r="57" spans="1:12" ht="25.5">
      <c r="A57" s="741"/>
      <c r="B57" s="1012" t="s">
        <v>1444</v>
      </c>
      <c r="C57" s="744" t="s">
        <v>1445</v>
      </c>
      <c r="D57" s="744" t="s">
        <v>1262</v>
      </c>
      <c r="E57" s="744" t="s">
        <v>1263</v>
      </c>
      <c r="F57" s="744">
        <v>2007</v>
      </c>
      <c r="G57" s="744" t="s">
        <v>1446</v>
      </c>
      <c r="H57" s="744" t="s">
        <v>1447</v>
      </c>
      <c r="I57" s="744" t="s">
        <v>1448</v>
      </c>
      <c r="J57" s="748">
        <v>649000</v>
      </c>
      <c r="K57" s="1007" t="s">
        <v>1267</v>
      </c>
      <c r="L57" s="745" t="s">
        <v>77</v>
      </c>
    </row>
    <row r="58" spans="1:12" ht="25.5">
      <c r="A58" s="741"/>
      <c r="B58" s="1013"/>
      <c r="C58" s="751" t="s">
        <v>1449</v>
      </c>
      <c r="D58" s="751" t="s">
        <v>1269</v>
      </c>
      <c r="E58" s="320" t="s">
        <v>1428</v>
      </c>
      <c r="F58" s="320">
        <v>2007</v>
      </c>
      <c r="G58" s="320" t="s">
        <v>1450</v>
      </c>
      <c r="H58" s="751" t="s">
        <v>1451</v>
      </c>
      <c r="I58" s="320" t="s">
        <v>1452</v>
      </c>
      <c r="J58" s="752">
        <v>649000</v>
      </c>
      <c r="K58" s="1008" t="s">
        <v>1267</v>
      </c>
      <c r="L58" s="745" t="s">
        <v>79</v>
      </c>
    </row>
    <row r="59" spans="1:12" ht="25.5">
      <c r="A59" s="741"/>
      <c r="B59" s="1013"/>
      <c r="C59" s="751" t="s">
        <v>1449</v>
      </c>
      <c r="D59" s="751" t="s">
        <v>1315</v>
      </c>
      <c r="E59" s="320" t="s">
        <v>1428</v>
      </c>
      <c r="F59" s="320">
        <v>2007</v>
      </c>
      <c r="G59" s="320" t="s">
        <v>1453</v>
      </c>
      <c r="H59" s="751" t="s">
        <v>1454</v>
      </c>
      <c r="I59" s="320" t="s">
        <v>1455</v>
      </c>
      <c r="J59" s="752">
        <v>629000</v>
      </c>
      <c r="K59" s="1008" t="s">
        <v>1267</v>
      </c>
      <c r="L59" s="745" t="s">
        <v>81</v>
      </c>
    </row>
    <row r="60" spans="1:12" ht="25.5">
      <c r="A60" s="741"/>
      <c r="B60" s="1013"/>
      <c r="C60" s="388" t="s">
        <v>1456</v>
      </c>
      <c r="D60" s="388" t="s">
        <v>1276</v>
      </c>
      <c r="E60" s="388" t="s">
        <v>1295</v>
      </c>
      <c r="F60" s="388">
        <v>2008</v>
      </c>
      <c r="G60" s="388" t="s">
        <v>1446</v>
      </c>
      <c r="H60" s="388" t="s">
        <v>1457</v>
      </c>
      <c r="I60" s="388" t="s">
        <v>1458</v>
      </c>
      <c r="J60" s="750">
        <v>679000</v>
      </c>
      <c r="K60" s="1007" t="s">
        <v>1267</v>
      </c>
      <c r="L60" s="745" t="s">
        <v>83</v>
      </c>
    </row>
    <row r="61" spans="1:12" ht="25.5">
      <c r="A61" s="741"/>
      <c r="B61" s="1013"/>
      <c r="C61" s="388" t="s">
        <v>1459</v>
      </c>
      <c r="D61" s="388" t="s">
        <v>1276</v>
      </c>
      <c r="E61" s="388" t="s">
        <v>1263</v>
      </c>
      <c r="F61" s="388">
        <v>2008</v>
      </c>
      <c r="G61" s="388" t="s">
        <v>1460</v>
      </c>
      <c r="H61" s="388" t="s">
        <v>1461</v>
      </c>
      <c r="I61" s="388" t="s">
        <v>1462</v>
      </c>
      <c r="J61" s="750">
        <v>429000</v>
      </c>
      <c r="K61" s="1007" t="s">
        <v>1267</v>
      </c>
      <c r="L61" s="745" t="s">
        <v>86</v>
      </c>
    </row>
    <row r="62" spans="1:12" ht="25.5">
      <c r="A62" s="741"/>
      <c r="B62" s="1013"/>
      <c r="C62" s="751" t="s">
        <v>1464</v>
      </c>
      <c r="D62" s="751" t="s">
        <v>1315</v>
      </c>
      <c r="E62" s="320" t="s">
        <v>1270</v>
      </c>
      <c r="F62" s="320">
        <v>2008</v>
      </c>
      <c r="G62" s="320" t="s">
        <v>1465</v>
      </c>
      <c r="H62" s="751" t="s">
        <v>1466</v>
      </c>
      <c r="I62" s="320" t="s">
        <v>1467</v>
      </c>
      <c r="J62" s="752">
        <v>299000</v>
      </c>
      <c r="K62" s="1008" t="s">
        <v>1267</v>
      </c>
      <c r="L62" s="745" t="s">
        <v>952</v>
      </c>
    </row>
    <row r="63" spans="1:12" ht="25.5">
      <c r="A63" s="741"/>
      <c r="B63" s="1013"/>
      <c r="C63" s="388" t="s">
        <v>1469</v>
      </c>
      <c r="D63" s="388" t="s">
        <v>1262</v>
      </c>
      <c r="E63" s="388" t="s">
        <v>1295</v>
      </c>
      <c r="F63" s="388">
        <v>2009</v>
      </c>
      <c r="G63" s="388" t="s">
        <v>1460</v>
      </c>
      <c r="H63" s="388" t="s">
        <v>1457</v>
      </c>
      <c r="I63" s="388" t="s">
        <v>1470</v>
      </c>
      <c r="J63" s="750">
        <v>949000</v>
      </c>
      <c r="K63" s="1007" t="s">
        <v>1267</v>
      </c>
      <c r="L63" s="745" t="s">
        <v>954</v>
      </c>
    </row>
    <row r="64" spans="1:12" ht="25.5">
      <c r="A64" s="741"/>
      <c r="B64" s="1013"/>
      <c r="C64" s="388" t="s">
        <v>1472</v>
      </c>
      <c r="D64" s="388" t="s">
        <v>1269</v>
      </c>
      <c r="E64" s="388" t="s">
        <v>1295</v>
      </c>
      <c r="F64" s="388">
        <v>2008</v>
      </c>
      <c r="G64" s="388" t="s">
        <v>1473</v>
      </c>
      <c r="H64" s="388" t="s">
        <v>1474</v>
      </c>
      <c r="I64" s="388" t="s">
        <v>1475</v>
      </c>
      <c r="J64" s="750">
        <v>989000</v>
      </c>
      <c r="K64" s="1007" t="s">
        <v>1267</v>
      </c>
      <c r="L64" s="745" t="s">
        <v>956</v>
      </c>
    </row>
    <row r="65" spans="1:12" ht="25.5">
      <c r="A65" s="741"/>
      <c r="B65" s="1013"/>
      <c r="C65" s="388" t="s">
        <v>1477</v>
      </c>
      <c r="D65" s="388" t="s">
        <v>1262</v>
      </c>
      <c r="E65" s="388" t="s">
        <v>1295</v>
      </c>
      <c r="F65" s="388">
        <v>2007</v>
      </c>
      <c r="G65" s="388" t="s">
        <v>1478</v>
      </c>
      <c r="H65" s="388" t="s">
        <v>1479</v>
      </c>
      <c r="I65" s="388" t="s">
        <v>1480</v>
      </c>
      <c r="J65" s="750">
        <v>999000</v>
      </c>
      <c r="K65" s="1007" t="s">
        <v>1267</v>
      </c>
      <c r="L65" s="745" t="s">
        <v>958</v>
      </c>
    </row>
    <row r="66" spans="2:12" ht="25.5">
      <c r="B66" s="1013"/>
      <c r="C66" s="388" t="s">
        <v>1482</v>
      </c>
      <c r="D66" s="388" t="s">
        <v>1262</v>
      </c>
      <c r="E66" s="388" t="s">
        <v>1263</v>
      </c>
      <c r="F66" s="388">
        <v>2004</v>
      </c>
      <c r="G66" s="388" t="s">
        <v>1483</v>
      </c>
      <c r="H66" s="388" t="s">
        <v>1278</v>
      </c>
      <c r="I66" s="388" t="s">
        <v>1484</v>
      </c>
      <c r="J66" s="767">
        <v>529000</v>
      </c>
      <c r="K66" s="1007" t="s">
        <v>1267</v>
      </c>
      <c r="L66" s="745" t="s">
        <v>960</v>
      </c>
    </row>
    <row r="67" spans="2:12" ht="25.5">
      <c r="B67" s="1013"/>
      <c r="C67" s="388" t="s">
        <v>1486</v>
      </c>
      <c r="D67" s="388" t="s">
        <v>1276</v>
      </c>
      <c r="E67" s="388" t="s">
        <v>1263</v>
      </c>
      <c r="F67" s="388">
        <v>2009</v>
      </c>
      <c r="G67" s="388" t="s">
        <v>1487</v>
      </c>
      <c r="H67" s="388" t="s">
        <v>1488</v>
      </c>
      <c r="I67" s="388" t="s">
        <v>1489</v>
      </c>
      <c r="J67" s="767">
        <v>389000</v>
      </c>
      <c r="K67" s="1007" t="s">
        <v>1267</v>
      </c>
      <c r="L67" s="745" t="s">
        <v>962</v>
      </c>
    </row>
    <row r="68" spans="1:12" ht="25.5">
      <c r="A68" s="741"/>
      <c r="B68" s="1013"/>
      <c r="C68" s="388" t="s">
        <v>1491</v>
      </c>
      <c r="D68" s="388" t="s">
        <v>1276</v>
      </c>
      <c r="E68" s="388" t="s">
        <v>1270</v>
      </c>
      <c r="F68" s="388">
        <v>2008</v>
      </c>
      <c r="G68" s="388" t="s">
        <v>1492</v>
      </c>
      <c r="H68" s="388" t="s">
        <v>1493</v>
      </c>
      <c r="I68" s="388" t="s">
        <v>1494</v>
      </c>
      <c r="J68" s="753">
        <v>349000</v>
      </c>
      <c r="K68" s="1007" t="s">
        <v>1267</v>
      </c>
      <c r="L68" s="745" t="s">
        <v>1468</v>
      </c>
    </row>
    <row r="69" spans="1:12" ht="25.5">
      <c r="A69" s="741"/>
      <c r="B69" s="1013"/>
      <c r="C69" s="388" t="s">
        <v>1486</v>
      </c>
      <c r="D69" s="388" t="s">
        <v>1276</v>
      </c>
      <c r="E69" s="388" t="s">
        <v>1263</v>
      </c>
      <c r="F69" s="388">
        <v>2008</v>
      </c>
      <c r="G69" s="388" t="s">
        <v>1282</v>
      </c>
      <c r="H69" s="388" t="s">
        <v>1496</v>
      </c>
      <c r="I69" s="388" t="s">
        <v>1497</v>
      </c>
      <c r="J69" s="753">
        <v>349000</v>
      </c>
      <c r="K69" s="1007" t="s">
        <v>1267</v>
      </c>
      <c r="L69" s="745" t="s">
        <v>1471</v>
      </c>
    </row>
    <row r="70" spans="1:12" ht="25.5">
      <c r="A70" s="741"/>
      <c r="B70" s="1016"/>
      <c r="C70" s="388" t="s">
        <v>1499</v>
      </c>
      <c r="D70" s="388" t="s">
        <v>1276</v>
      </c>
      <c r="E70" s="388" t="s">
        <v>1270</v>
      </c>
      <c r="F70" s="388">
        <v>2007</v>
      </c>
      <c r="G70" s="388" t="s">
        <v>1419</v>
      </c>
      <c r="H70" s="388" t="s">
        <v>1500</v>
      </c>
      <c r="I70" s="388" t="s">
        <v>1501</v>
      </c>
      <c r="J70" s="750">
        <v>319000</v>
      </c>
      <c r="K70" s="1007" t="s">
        <v>1267</v>
      </c>
      <c r="L70" s="745" t="s">
        <v>1476</v>
      </c>
    </row>
    <row r="71" spans="1:12" ht="33" customHeight="1">
      <c r="A71" s="741"/>
      <c r="B71" s="1244" t="s">
        <v>1503</v>
      </c>
      <c r="C71" s="388" t="s">
        <v>1504</v>
      </c>
      <c r="D71" s="388" t="s">
        <v>1269</v>
      </c>
      <c r="E71" s="388" t="s">
        <v>1270</v>
      </c>
      <c r="F71" s="388">
        <v>2009</v>
      </c>
      <c r="G71" s="388" t="s">
        <v>1438</v>
      </c>
      <c r="H71" s="388" t="s">
        <v>1430</v>
      </c>
      <c r="I71" s="388" t="s">
        <v>1505</v>
      </c>
      <c r="J71" s="750">
        <v>649000</v>
      </c>
      <c r="K71" s="1007" t="s">
        <v>1267</v>
      </c>
      <c r="L71" s="745" t="s">
        <v>1481</v>
      </c>
    </row>
    <row r="72" spans="1:12" ht="33" customHeight="1">
      <c r="A72" s="741"/>
      <c r="B72" s="1244"/>
      <c r="C72" s="751" t="s">
        <v>1507</v>
      </c>
      <c r="D72" s="751" t="s">
        <v>1269</v>
      </c>
      <c r="E72" s="388" t="s">
        <v>1270</v>
      </c>
      <c r="F72" s="388">
        <v>2009</v>
      </c>
      <c r="G72" s="388" t="s">
        <v>1508</v>
      </c>
      <c r="H72" s="751" t="s">
        <v>1351</v>
      </c>
      <c r="I72" s="388" t="s">
        <v>1509</v>
      </c>
      <c r="J72" s="752">
        <v>659000</v>
      </c>
      <c r="K72" s="1007" t="s">
        <v>1267</v>
      </c>
      <c r="L72" s="745" t="s">
        <v>1485</v>
      </c>
    </row>
    <row r="73" spans="1:12" ht="33" customHeight="1">
      <c r="A73" s="741"/>
      <c r="B73" s="1244"/>
      <c r="C73" s="751" t="s">
        <v>1511</v>
      </c>
      <c r="D73" s="751" t="s">
        <v>1262</v>
      </c>
      <c r="E73" s="388" t="s">
        <v>1263</v>
      </c>
      <c r="F73" s="388">
        <v>2004</v>
      </c>
      <c r="G73" s="388" t="s">
        <v>1512</v>
      </c>
      <c r="H73" s="751" t="s">
        <v>1351</v>
      </c>
      <c r="I73" s="388" t="s">
        <v>1513</v>
      </c>
      <c r="J73" s="752">
        <v>429000</v>
      </c>
      <c r="K73" s="1007" t="s">
        <v>1267</v>
      </c>
      <c r="L73" s="745" t="s">
        <v>1490</v>
      </c>
    </row>
    <row r="74" spans="1:12" ht="38.25">
      <c r="A74" s="741"/>
      <c r="B74" s="1235" t="s">
        <v>1515</v>
      </c>
      <c r="C74" s="388" t="s">
        <v>1516</v>
      </c>
      <c r="D74" s="388" t="s">
        <v>1517</v>
      </c>
      <c r="E74" s="388" t="s">
        <v>1428</v>
      </c>
      <c r="F74" s="388">
        <v>2001</v>
      </c>
      <c r="G74" s="388" t="s">
        <v>1518</v>
      </c>
      <c r="H74" s="388" t="s">
        <v>1519</v>
      </c>
      <c r="I74" s="388" t="s">
        <v>1520</v>
      </c>
      <c r="J74" s="750">
        <v>1750000</v>
      </c>
      <c r="K74" s="1007" t="s">
        <v>1521</v>
      </c>
      <c r="L74" s="745" t="s">
        <v>1495</v>
      </c>
    </row>
    <row r="75" spans="1:12" ht="25.5">
      <c r="A75" s="741"/>
      <c r="B75" s="1236"/>
      <c r="C75" s="799" t="s">
        <v>588</v>
      </c>
      <c r="D75" s="799" t="s">
        <v>1262</v>
      </c>
      <c r="E75" s="799" t="s">
        <v>1263</v>
      </c>
      <c r="F75" s="388">
        <v>2003</v>
      </c>
      <c r="G75" s="799" t="s">
        <v>1277</v>
      </c>
      <c r="H75" s="799" t="s">
        <v>1351</v>
      </c>
      <c r="I75" s="799" t="s">
        <v>192</v>
      </c>
      <c r="J75" s="750">
        <v>1529000</v>
      </c>
      <c r="K75" s="1007" t="s">
        <v>1267</v>
      </c>
      <c r="L75" s="745" t="s">
        <v>1498</v>
      </c>
    </row>
    <row r="76" spans="1:12" ht="25.5">
      <c r="A76" s="741"/>
      <c r="B76" s="1237" t="s">
        <v>1523</v>
      </c>
      <c r="C76" s="388" t="s">
        <v>1524</v>
      </c>
      <c r="D76" s="388" t="s">
        <v>1276</v>
      </c>
      <c r="E76" s="388" t="s">
        <v>1295</v>
      </c>
      <c r="F76" s="388">
        <v>2008</v>
      </c>
      <c r="G76" s="388" t="s">
        <v>1404</v>
      </c>
      <c r="H76" s="388" t="s">
        <v>1525</v>
      </c>
      <c r="I76" s="388" t="s">
        <v>1526</v>
      </c>
      <c r="J76" s="750">
        <v>649000</v>
      </c>
      <c r="K76" s="1007" t="s">
        <v>1267</v>
      </c>
      <c r="L76" s="745" t="s">
        <v>1502</v>
      </c>
    </row>
    <row r="77" spans="1:12" ht="25.5">
      <c r="A77" s="741"/>
      <c r="B77" s="1238"/>
      <c r="C77" s="388" t="s">
        <v>1528</v>
      </c>
      <c r="D77" s="751" t="s">
        <v>1276</v>
      </c>
      <c r="E77" s="320" t="s">
        <v>1295</v>
      </c>
      <c r="F77" s="320">
        <v>2007</v>
      </c>
      <c r="G77" s="320" t="s">
        <v>1529</v>
      </c>
      <c r="H77" s="388" t="s">
        <v>1530</v>
      </c>
      <c r="I77" s="320" t="s">
        <v>1531</v>
      </c>
      <c r="J77" s="754">
        <v>489000</v>
      </c>
      <c r="K77" s="1007" t="s">
        <v>1267</v>
      </c>
      <c r="L77" s="745" t="s">
        <v>1506</v>
      </c>
    </row>
    <row r="78" spans="1:12" ht="51">
      <c r="A78" s="741"/>
      <c r="B78" s="1238"/>
      <c r="C78" s="388" t="s">
        <v>1528</v>
      </c>
      <c r="D78" s="751" t="s">
        <v>1276</v>
      </c>
      <c r="E78" s="320" t="s">
        <v>1295</v>
      </c>
      <c r="F78" s="320">
        <v>2006</v>
      </c>
      <c r="G78" s="320" t="s">
        <v>1368</v>
      </c>
      <c r="H78" s="388" t="s">
        <v>1535</v>
      </c>
      <c r="I78" s="320" t="s">
        <v>1536</v>
      </c>
      <c r="J78" s="754">
        <v>569000</v>
      </c>
      <c r="K78" s="1007" t="s">
        <v>1267</v>
      </c>
      <c r="L78" s="745" t="s">
        <v>1510</v>
      </c>
    </row>
    <row r="79" spans="1:13" ht="25.5">
      <c r="A79" s="741"/>
      <c r="B79" s="1238"/>
      <c r="C79" s="388" t="s">
        <v>1538</v>
      </c>
      <c r="D79" s="388" t="s">
        <v>1269</v>
      </c>
      <c r="E79" s="388" t="s">
        <v>1263</v>
      </c>
      <c r="F79" s="388">
        <v>2006</v>
      </c>
      <c r="G79" s="388" t="s">
        <v>1296</v>
      </c>
      <c r="H79" s="388" t="s">
        <v>1539</v>
      </c>
      <c r="I79" s="388" t="s">
        <v>1540</v>
      </c>
      <c r="J79" s="750">
        <v>459000</v>
      </c>
      <c r="K79" s="1007" t="s">
        <v>1267</v>
      </c>
      <c r="L79" s="745" t="s">
        <v>1514</v>
      </c>
      <c r="M79" t="s">
        <v>927</v>
      </c>
    </row>
    <row r="80" spans="1:12" ht="25.5">
      <c r="A80" s="741"/>
      <c r="B80" s="1238"/>
      <c r="C80" s="388" t="s">
        <v>1542</v>
      </c>
      <c r="D80" s="388" t="s">
        <v>1276</v>
      </c>
      <c r="E80" s="388" t="s">
        <v>1295</v>
      </c>
      <c r="F80" s="388">
        <v>2006</v>
      </c>
      <c r="G80" s="388" t="s">
        <v>1543</v>
      </c>
      <c r="H80" s="388" t="s">
        <v>1544</v>
      </c>
      <c r="I80" s="388" t="s">
        <v>1545</v>
      </c>
      <c r="J80" s="750">
        <v>449000</v>
      </c>
      <c r="K80" s="1007" t="s">
        <v>1267</v>
      </c>
      <c r="L80" s="745" t="s">
        <v>1522</v>
      </c>
    </row>
    <row r="81" spans="1:13" ht="25.5">
      <c r="A81" s="741"/>
      <c r="B81" s="1238"/>
      <c r="C81" s="388" t="s">
        <v>1547</v>
      </c>
      <c r="D81" s="388" t="s">
        <v>1276</v>
      </c>
      <c r="E81" s="388" t="s">
        <v>1295</v>
      </c>
      <c r="F81" s="388">
        <v>2006</v>
      </c>
      <c r="G81" s="388" t="s">
        <v>1368</v>
      </c>
      <c r="H81" s="388" t="s">
        <v>1548</v>
      </c>
      <c r="I81" s="388" t="s">
        <v>1549</v>
      </c>
      <c r="J81" s="750">
        <v>439000</v>
      </c>
      <c r="K81" s="1007" t="s">
        <v>1267</v>
      </c>
      <c r="L81" s="745" t="s">
        <v>1527</v>
      </c>
      <c r="M81" t="s">
        <v>1312</v>
      </c>
    </row>
    <row r="82" spans="1:13" ht="25.5">
      <c r="A82" s="741"/>
      <c r="B82" s="1238"/>
      <c r="C82" s="388" t="s">
        <v>1552</v>
      </c>
      <c r="D82" s="388" t="s">
        <v>1262</v>
      </c>
      <c r="E82" s="388" t="s">
        <v>1270</v>
      </c>
      <c r="F82" s="388">
        <v>2006</v>
      </c>
      <c r="G82" s="388" t="s">
        <v>1553</v>
      </c>
      <c r="H82" s="388" t="s">
        <v>1554</v>
      </c>
      <c r="I82" s="388" t="s">
        <v>1555</v>
      </c>
      <c r="J82" s="750">
        <v>779000</v>
      </c>
      <c r="K82" s="1007" t="s">
        <v>1267</v>
      </c>
      <c r="L82" s="745" t="s">
        <v>1532</v>
      </c>
      <c r="M82" t="s">
        <v>2</v>
      </c>
    </row>
    <row r="83" spans="1:12" ht="28.5">
      <c r="A83" s="741"/>
      <c r="B83" s="1238"/>
      <c r="C83" s="768" t="s">
        <v>1557</v>
      </c>
      <c r="D83" s="769" t="s">
        <v>1262</v>
      </c>
      <c r="E83" s="761" t="s">
        <v>1270</v>
      </c>
      <c r="F83" s="761">
        <v>2007</v>
      </c>
      <c r="G83" s="761" t="s">
        <v>1558</v>
      </c>
      <c r="H83" s="768" t="s">
        <v>1559</v>
      </c>
      <c r="I83" s="761" t="s">
        <v>1560</v>
      </c>
      <c r="J83" s="770">
        <v>489000</v>
      </c>
      <c r="K83" s="1021" t="s">
        <v>1267</v>
      </c>
      <c r="L83" s="745" t="s">
        <v>1534</v>
      </c>
    </row>
    <row r="84" spans="1:13" ht="21" customHeight="1">
      <c r="A84" s="741"/>
      <c r="B84" s="1238"/>
      <c r="C84" s="388" t="s">
        <v>1562</v>
      </c>
      <c r="D84" s="388" t="s">
        <v>1269</v>
      </c>
      <c r="E84" s="388" t="s">
        <v>1270</v>
      </c>
      <c r="F84" s="388">
        <v>2007</v>
      </c>
      <c r="G84" s="388" t="s">
        <v>1264</v>
      </c>
      <c r="H84" s="388" t="s">
        <v>1563</v>
      </c>
      <c r="I84" s="388" t="s">
        <v>1564</v>
      </c>
      <c r="J84" s="750">
        <v>559000</v>
      </c>
      <c r="K84" s="1007" t="s">
        <v>1267</v>
      </c>
      <c r="L84" s="745" t="s">
        <v>1537</v>
      </c>
      <c r="M84" t="s">
        <v>4</v>
      </c>
    </row>
    <row r="85" spans="1:13" ht="25.5">
      <c r="A85" s="741"/>
      <c r="B85" s="1238"/>
      <c r="C85" s="388" t="s">
        <v>1562</v>
      </c>
      <c r="D85" s="388" t="s">
        <v>1269</v>
      </c>
      <c r="E85" s="388" t="s">
        <v>1270</v>
      </c>
      <c r="F85" s="388">
        <v>2007</v>
      </c>
      <c r="G85" s="388" t="s">
        <v>1438</v>
      </c>
      <c r="H85" s="771" t="s">
        <v>1554</v>
      </c>
      <c r="I85" s="388" t="s">
        <v>1566</v>
      </c>
      <c r="J85" s="750">
        <v>559000</v>
      </c>
      <c r="K85" s="1007" t="s">
        <v>1267</v>
      </c>
      <c r="L85" s="745" t="s">
        <v>1541</v>
      </c>
      <c r="M85" t="s">
        <v>6</v>
      </c>
    </row>
    <row r="86" spans="1:12" ht="38.25">
      <c r="A86" s="741"/>
      <c r="B86" s="1238"/>
      <c r="C86" s="388" t="s">
        <v>1568</v>
      </c>
      <c r="D86" s="751" t="s">
        <v>1262</v>
      </c>
      <c r="E86" s="320" t="s">
        <v>1270</v>
      </c>
      <c r="F86" s="320">
        <v>2008</v>
      </c>
      <c r="G86" s="320" t="s">
        <v>1569</v>
      </c>
      <c r="H86" s="388" t="s">
        <v>1570</v>
      </c>
      <c r="I86" s="320" t="s">
        <v>1571</v>
      </c>
      <c r="J86" s="754">
        <v>449000</v>
      </c>
      <c r="K86" s="1007" t="s">
        <v>1267</v>
      </c>
      <c r="L86" s="745" t="s">
        <v>1546</v>
      </c>
    </row>
    <row r="87" spans="1:13" ht="25.5">
      <c r="A87" s="741"/>
      <c r="B87" s="1238"/>
      <c r="C87" s="388" t="s">
        <v>1574</v>
      </c>
      <c r="D87" s="388" t="s">
        <v>1276</v>
      </c>
      <c r="E87" s="388" t="s">
        <v>1263</v>
      </c>
      <c r="F87" s="388">
        <v>2007</v>
      </c>
      <c r="G87" s="388" t="s">
        <v>1575</v>
      </c>
      <c r="H87" s="388" t="s">
        <v>1576</v>
      </c>
      <c r="I87" s="388" t="s">
        <v>1577</v>
      </c>
      <c r="J87" s="750">
        <v>429000</v>
      </c>
      <c r="K87" s="1007" t="s">
        <v>1267</v>
      </c>
      <c r="L87" s="745" t="s">
        <v>1550</v>
      </c>
      <c r="M87" t="s">
        <v>8</v>
      </c>
    </row>
    <row r="88" spans="1:14" ht="25.5">
      <c r="A88" s="741"/>
      <c r="B88" s="1238"/>
      <c r="C88" s="388" t="s">
        <v>1579</v>
      </c>
      <c r="D88" s="388" t="s">
        <v>1276</v>
      </c>
      <c r="E88" s="388" t="s">
        <v>1263</v>
      </c>
      <c r="F88" s="388">
        <v>2007</v>
      </c>
      <c r="G88" s="388" t="s">
        <v>1580</v>
      </c>
      <c r="H88" s="388" t="s">
        <v>1581</v>
      </c>
      <c r="I88" s="388" t="s">
        <v>1582</v>
      </c>
      <c r="J88" s="750">
        <v>259000</v>
      </c>
      <c r="K88" s="1007" t="s">
        <v>1267</v>
      </c>
      <c r="L88" s="745" t="s">
        <v>1551</v>
      </c>
      <c r="M88" s="1" t="s">
        <v>11</v>
      </c>
      <c r="N88" s="1"/>
    </row>
    <row r="89" spans="1:13" ht="25.5">
      <c r="A89" s="741"/>
      <c r="B89" s="1238"/>
      <c r="C89" s="388" t="s">
        <v>1584</v>
      </c>
      <c r="D89" s="388" t="s">
        <v>1269</v>
      </c>
      <c r="E89" s="388" t="s">
        <v>1270</v>
      </c>
      <c r="F89" s="388">
        <v>2005</v>
      </c>
      <c r="G89" s="388" t="s">
        <v>1585</v>
      </c>
      <c r="H89" s="388" t="s">
        <v>1586</v>
      </c>
      <c r="I89" s="388" t="s">
        <v>1587</v>
      </c>
      <c r="J89" s="750">
        <v>429000</v>
      </c>
      <c r="K89" s="1007" t="s">
        <v>1267</v>
      </c>
      <c r="L89" s="745" t="s">
        <v>1556</v>
      </c>
      <c r="M89" t="s">
        <v>17</v>
      </c>
    </row>
    <row r="90" spans="1:13" s="1" customFormat="1" ht="25.5">
      <c r="A90" s="741"/>
      <c r="B90" s="1238"/>
      <c r="C90" s="388" t="s">
        <v>1591</v>
      </c>
      <c r="D90" s="388" t="s">
        <v>1276</v>
      </c>
      <c r="E90" s="388" t="s">
        <v>1295</v>
      </c>
      <c r="F90" s="388">
        <v>2007</v>
      </c>
      <c r="G90" s="388" t="s">
        <v>1592</v>
      </c>
      <c r="H90" s="388" t="s">
        <v>1539</v>
      </c>
      <c r="I90" s="388" t="s">
        <v>1593</v>
      </c>
      <c r="J90" s="750">
        <v>299000</v>
      </c>
      <c r="K90" s="1007" t="s">
        <v>1267</v>
      </c>
      <c r="L90" s="745" t="s">
        <v>1561</v>
      </c>
      <c r="M90" s="1" t="s">
        <v>20</v>
      </c>
    </row>
    <row r="91" spans="1:12" s="1" customFormat="1" ht="25.5">
      <c r="A91" s="741"/>
      <c r="B91" s="1238"/>
      <c r="C91" s="388" t="s">
        <v>1595</v>
      </c>
      <c r="D91" s="388" t="s">
        <v>1262</v>
      </c>
      <c r="E91" s="388" t="s">
        <v>1295</v>
      </c>
      <c r="F91" s="388">
        <v>2009</v>
      </c>
      <c r="G91" s="388" t="s">
        <v>1419</v>
      </c>
      <c r="H91" s="388" t="s">
        <v>1596</v>
      </c>
      <c r="I91" s="388" t="s">
        <v>1597</v>
      </c>
      <c r="J91" s="750">
        <v>1499000</v>
      </c>
      <c r="K91" s="1007" t="s">
        <v>1267</v>
      </c>
      <c r="L91" s="745" t="s">
        <v>1565</v>
      </c>
    </row>
    <row r="92" spans="1:13" s="1" customFormat="1" ht="25.5">
      <c r="A92" s="741"/>
      <c r="B92" s="1238"/>
      <c r="C92" s="772" t="s">
        <v>1599</v>
      </c>
      <c r="D92" s="388" t="s">
        <v>1262</v>
      </c>
      <c r="E92" s="388" t="s">
        <v>1295</v>
      </c>
      <c r="F92" s="388">
        <v>2005</v>
      </c>
      <c r="G92" s="388" t="s">
        <v>1600</v>
      </c>
      <c r="H92" s="772" t="s">
        <v>1601</v>
      </c>
      <c r="I92" s="388" t="s">
        <v>1602</v>
      </c>
      <c r="J92" s="773">
        <v>749000</v>
      </c>
      <c r="K92" s="1007" t="s">
        <v>1267</v>
      </c>
      <c r="L92" s="745" t="s">
        <v>1567</v>
      </c>
      <c r="M92" s="1" t="s">
        <v>22</v>
      </c>
    </row>
    <row r="93" spans="1:13" s="1" customFormat="1" ht="25.5">
      <c r="A93" s="741"/>
      <c r="B93" s="1238"/>
      <c r="C93" s="388" t="s">
        <v>1604</v>
      </c>
      <c r="D93" s="388" t="s">
        <v>1269</v>
      </c>
      <c r="E93" s="388" t="s">
        <v>1270</v>
      </c>
      <c r="F93" s="388">
        <v>2007</v>
      </c>
      <c r="G93" s="388" t="s">
        <v>1328</v>
      </c>
      <c r="H93" s="388" t="s">
        <v>1605</v>
      </c>
      <c r="I93" s="388" t="s">
        <v>1606</v>
      </c>
      <c r="J93" s="773">
        <v>1199000</v>
      </c>
      <c r="K93" s="1007" t="s">
        <v>1267</v>
      </c>
      <c r="L93" s="745" t="s">
        <v>1572</v>
      </c>
      <c r="M93" s="1" t="s">
        <v>24</v>
      </c>
    </row>
    <row r="94" spans="1:12" s="1" customFormat="1" ht="25.5">
      <c r="A94" s="741"/>
      <c r="B94" s="1239"/>
      <c r="C94" s="388" t="s">
        <v>1608</v>
      </c>
      <c r="D94" s="388" t="s">
        <v>1276</v>
      </c>
      <c r="E94" s="388" t="s">
        <v>1295</v>
      </c>
      <c r="F94" s="388">
        <v>2007</v>
      </c>
      <c r="G94" s="388" t="s">
        <v>1609</v>
      </c>
      <c r="H94" s="388" t="s">
        <v>1610</v>
      </c>
      <c r="I94" s="388" t="s">
        <v>1611</v>
      </c>
      <c r="J94" s="773">
        <v>789000</v>
      </c>
      <c r="K94" s="1007" t="s">
        <v>1267</v>
      </c>
      <c r="L94" s="745" t="s">
        <v>1573</v>
      </c>
    </row>
    <row r="95" spans="1:12" ht="25.5">
      <c r="A95" s="741"/>
      <c r="B95" s="1022" t="s">
        <v>583</v>
      </c>
      <c r="C95" s="388" t="s">
        <v>1616</v>
      </c>
      <c r="D95" s="751" t="s">
        <v>1276</v>
      </c>
      <c r="E95" s="351" t="s">
        <v>1270</v>
      </c>
      <c r="F95" s="320">
        <v>2009</v>
      </c>
      <c r="G95" s="351" t="s">
        <v>1368</v>
      </c>
      <c r="H95" s="388" t="s">
        <v>1586</v>
      </c>
      <c r="I95" s="806" t="s">
        <v>192</v>
      </c>
      <c r="J95" s="754">
        <v>599000</v>
      </c>
      <c r="K95" s="1007" t="s">
        <v>1267</v>
      </c>
      <c r="L95" s="745" t="s">
        <v>1578</v>
      </c>
    </row>
    <row r="96" spans="1:12" ht="25.5">
      <c r="A96" s="741"/>
      <c r="B96" s="1011"/>
      <c r="C96" s="744" t="s">
        <v>1618</v>
      </c>
      <c r="D96" s="744" t="s">
        <v>1262</v>
      </c>
      <c r="E96" s="744" t="s">
        <v>1263</v>
      </c>
      <c r="F96" s="744">
        <v>2008</v>
      </c>
      <c r="G96" s="744" t="s">
        <v>1619</v>
      </c>
      <c r="H96" s="744" t="s">
        <v>1589</v>
      </c>
      <c r="I96" s="744" t="s">
        <v>1620</v>
      </c>
      <c r="J96" s="748">
        <v>649000</v>
      </c>
      <c r="K96" s="1004" t="s">
        <v>1267</v>
      </c>
      <c r="L96" s="745" t="s">
        <v>1583</v>
      </c>
    </row>
    <row r="97" spans="1:12" ht="25.5">
      <c r="A97" s="741"/>
      <c r="B97" s="1009"/>
      <c r="C97" s="388" t="s">
        <v>1622</v>
      </c>
      <c r="D97" s="388" t="s">
        <v>1276</v>
      </c>
      <c r="E97" s="388" t="s">
        <v>1270</v>
      </c>
      <c r="F97" s="388">
        <v>2007</v>
      </c>
      <c r="G97" s="388" t="s">
        <v>1419</v>
      </c>
      <c r="H97" s="388" t="s">
        <v>1623</v>
      </c>
      <c r="I97" s="388" t="s">
        <v>1624</v>
      </c>
      <c r="J97" s="750">
        <v>339000</v>
      </c>
      <c r="K97" s="1007" t="s">
        <v>1267</v>
      </c>
      <c r="L97" s="745" t="s">
        <v>1588</v>
      </c>
    </row>
    <row r="98" spans="1:12" ht="25.5">
      <c r="A98" s="741"/>
      <c r="B98" s="1009"/>
      <c r="C98" s="388" t="s">
        <v>1626</v>
      </c>
      <c r="D98" s="751" t="s">
        <v>1262</v>
      </c>
      <c r="E98" s="351" t="s">
        <v>1270</v>
      </c>
      <c r="F98" s="320">
        <v>2009</v>
      </c>
      <c r="G98" s="351" t="s">
        <v>1627</v>
      </c>
      <c r="H98" s="388" t="s">
        <v>1586</v>
      </c>
      <c r="I98" s="320" t="s">
        <v>1628</v>
      </c>
      <c r="J98" s="754">
        <v>499000</v>
      </c>
      <c r="K98" s="1007" t="s">
        <v>1267</v>
      </c>
      <c r="L98" s="745" t="s">
        <v>1590</v>
      </c>
    </row>
    <row r="99" spans="1:12" ht="25.5">
      <c r="A99" s="741"/>
      <c r="B99" s="1009"/>
      <c r="C99" s="388" t="s">
        <v>1630</v>
      </c>
      <c r="D99" s="388" t="s">
        <v>1276</v>
      </c>
      <c r="E99" s="388" t="s">
        <v>1263</v>
      </c>
      <c r="F99" s="388">
        <v>2008</v>
      </c>
      <c r="G99" s="388" t="s">
        <v>1631</v>
      </c>
      <c r="H99" s="388" t="s">
        <v>1632</v>
      </c>
      <c r="I99" s="388" t="s">
        <v>1633</v>
      </c>
      <c r="J99" s="750">
        <v>399000</v>
      </c>
      <c r="K99" s="1007" t="s">
        <v>1267</v>
      </c>
      <c r="L99" s="745" t="s">
        <v>1594</v>
      </c>
    </row>
    <row r="100" spans="1:12" ht="25.5">
      <c r="A100" s="741"/>
      <c r="B100" s="1009"/>
      <c r="C100" s="388" t="s">
        <v>1635</v>
      </c>
      <c r="D100" s="388" t="s">
        <v>1276</v>
      </c>
      <c r="E100" s="388" t="s">
        <v>1270</v>
      </c>
      <c r="F100" s="388">
        <v>2007</v>
      </c>
      <c r="G100" s="388" t="s">
        <v>1619</v>
      </c>
      <c r="H100" s="388" t="s">
        <v>1632</v>
      </c>
      <c r="I100" s="388" t="s">
        <v>1636</v>
      </c>
      <c r="J100" s="750">
        <v>339000</v>
      </c>
      <c r="K100" s="1007" t="s">
        <v>1267</v>
      </c>
      <c r="L100" s="745" t="s">
        <v>1598</v>
      </c>
    </row>
    <row r="101" spans="1:12" ht="24.75" customHeight="1">
      <c r="A101" s="741"/>
      <c r="B101" s="1009"/>
      <c r="C101" s="388" t="s">
        <v>1638</v>
      </c>
      <c r="D101" s="388" t="s">
        <v>1276</v>
      </c>
      <c r="E101" s="388" t="s">
        <v>1270</v>
      </c>
      <c r="F101" s="388">
        <v>2007</v>
      </c>
      <c r="G101" s="388" t="s">
        <v>1639</v>
      </c>
      <c r="H101" s="388" t="s">
        <v>1632</v>
      </c>
      <c r="I101" s="388" t="s">
        <v>1640</v>
      </c>
      <c r="J101" s="750">
        <v>329000</v>
      </c>
      <c r="K101" s="1007" t="s">
        <v>1267</v>
      </c>
      <c r="L101" s="745" t="s">
        <v>1603</v>
      </c>
    </row>
    <row r="102" spans="1:12" ht="24.75" customHeight="1">
      <c r="A102" s="741"/>
      <c r="B102" s="1009"/>
      <c r="C102" s="388" t="s">
        <v>1642</v>
      </c>
      <c r="D102" s="388" t="s">
        <v>1276</v>
      </c>
      <c r="E102" s="388" t="s">
        <v>1263</v>
      </c>
      <c r="F102" s="388">
        <v>2007</v>
      </c>
      <c r="G102" s="388" t="s">
        <v>1643</v>
      </c>
      <c r="H102" s="388" t="s">
        <v>1632</v>
      </c>
      <c r="I102" s="388" t="s">
        <v>1644</v>
      </c>
      <c r="J102" s="750">
        <v>269000</v>
      </c>
      <c r="K102" s="1007" t="s">
        <v>1267</v>
      </c>
      <c r="L102" s="745" t="s">
        <v>1607</v>
      </c>
    </row>
    <row r="103" spans="1:12" ht="25.5">
      <c r="A103" s="741"/>
      <c r="B103" s="1046"/>
      <c r="C103" s="1028" t="s">
        <v>1638</v>
      </c>
      <c r="D103" s="1028" t="s">
        <v>1276</v>
      </c>
      <c r="E103" s="1028" t="s">
        <v>1270</v>
      </c>
      <c r="F103" s="1028">
        <v>2006</v>
      </c>
      <c r="G103" s="1028" t="s">
        <v>1646</v>
      </c>
      <c r="H103" s="1028" t="s">
        <v>1632</v>
      </c>
      <c r="I103" s="1028" t="s">
        <v>1647</v>
      </c>
      <c r="J103" s="1029">
        <v>269000</v>
      </c>
      <c r="K103" s="1030" t="s">
        <v>1267</v>
      </c>
      <c r="L103" s="745" t="s">
        <v>1612</v>
      </c>
    </row>
    <row r="104" spans="1:12" ht="25.5">
      <c r="A104" s="741"/>
      <c r="B104" s="1047" t="s">
        <v>583</v>
      </c>
      <c r="C104" s="744" t="s">
        <v>1649</v>
      </c>
      <c r="D104" s="744" t="s">
        <v>1262</v>
      </c>
      <c r="E104" s="744" t="s">
        <v>1263</v>
      </c>
      <c r="F104" s="744">
        <v>2006</v>
      </c>
      <c r="G104" s="744" t="s">
        <v>1650</v>
      </c>
      <c r="H104" s="744" t="s">
        <v>1632</v>
      </c>
      <c r="I104" s="744" t="s">
        <v>1651</v>
      </c>
      <c r="J104" s="748">
        <v>299000</v>
      </c>
      <c r="K104" s="1004" t="s">
        <v>1267</v>
      </c>
      <c r="L104" s="745" t="s">
        <v>1613</v>
      </c>
    </row>
    <row r="105" spans="1:12" ht="25.5">
      <c r="A105" s="741"/>
      <c r="B105" s="1009"/>
      <c r="C105" s="744" t="s">
        <v>1630</v>
      </c>
      <c r="D105" s="744" t="s">
        <v>1269</v>
      </c>
      <c r="E105" s="744" t="s">
        <v>1270</v>
      </c>
      <c r="F105" s="744">
        <v>2005</v>
      </c>
      <c r="G105" s="744" t="s">
        <v>1653</v>
      </c>
      <c r="H105" s="744" t="s">
        <v>1654</v>
      </c>
      <c r="I105" s="744" t="s">
        <v>1655</v>
      </c>
      <c r="J105" s="748">
        <v>279000</v>
      </c>
      <c r="K105" s="1004" t="s">
        <v>1267</v>
      </c>
      <c r="L105" s="745" t="s">
        <v>1614</v>
      </c>
    </row>
    <row r="106" spans="1:12" ht="25.5">
      <c r="A106" s="741"/>
      <c r="B106" s="1009"/>
      <c r="C106" s="744" t="s">
        <v>1630</v>
      </c>
      <c r="D106" s="744" t="s">
        <v>1276</v>
      </c>
      <c r="E106" s="744" t="s">
        <v>1263</v>
      </c>
      <c r="F106" s="744">
        <v>2005</v>
      </c>
      <c r="G106" s="744" t="s">
        <v>1657</v>
      </c>
      <c r="H106" s="744" t="s">
        <v>1632</v>
      </c>
      <c r="I106" s="744" t="s">
        <v>1658</v>
      </c>
      <c r="J106" s="748">
        <v>269000</v>
      </c>
      <c r="K106" s="1004" t="s">
        <v>1267</v>
      </c>
      <c r="L106" s="745" t="s">
        <v>1615</v>
      </c>
    </row>
    <row r="107" spans="1:12" ht="25.5">
      <c r="A107" s="741"/>
      <c r="B107" s="1009"/>
      <c r="C107" s="388" t="s">
        <v>1660</v>
      </c>
      <c r="D107" s="292" t="s">
        <v>1276</v>
      </c>
      <c r="E107" s="292" t="s">
        <v>1263</v>
      </c>
      <c r="F107" s="292">
        <v>2009</v>
      </c>
      <c r="G107" s="292" t="s">
        <v>1631</v>
      </c>
      <c r="H107" s="292" t="s">
        <v>1661</v>
      </c>
      <c r="I107" s="292" t="s">
        <v>1662</v>
      </c>
      <c r="J107" s="763">
        <v>509000</v>
      </c>
      <c r="K107" s="1015" t="s">
        <v>1267</v>
      </c>
      <c r="L107" s="745" t="s">
        <v>1617</v>
      </c>
    </row>
    <row r="108" spans="1:12" ht="25.5">
      <c r="A108" s="741"/>
      <c r="B108" s="1009"/>
      <c r="C108" s="1040" t="s">
        <v>1664</v>
      </c>
      <c r="D108" s="792" t="s">
        <v>1276</v>
      </c>
      <c r="E108" s="792" t="s">
        <v>1263</v>
      </c>
      <c r="F108" s="792">
        <v>2008</v>
      </c>
      <c r="G108" s="792" t="s">
        <v>1631</v>
      </c>
      <c r="H108" s="792" t="s">
        <v>1665</v>
      </c>
      <c r="I108" s="792" t="s">
        <v>1666</v>
      </c>
      <c r="J108" s="793">
        <v>459000</v>
      </c>
      <c r="K108" s="792" t="s">
        <v>1267</v>
      </c>
      <c r="L108" s="745" t="s">
        <v>1621</v>
      </c>
    </row>
    <row r="109" spans="1:12" ht="25.5">
      <c r="A109" s="741"/>
      <c r="B109" s="1009"/>
      <c r="C109" s="1041" t="s">
        <v>1668</v>
      </c>
      <c r="D109" s="792" t="s">
        <v>1276</v>
      </c>
      <c r="E109" s="792" t="s">
        <v>1263</v>
      </c>
      <c r="F109" s="792">
        <v>2007</v>
      </c>
      <c r="G109" s="1043" t="s">
        <v>1277</v>
      </c>
      <c r="H109" s="1043" t="s">
        <v>1670</v>
      </c>
      <c r="I109" s="1043" t="s">
        <v>192</v>
      </c>
      <c r="J109" s="793">
        <v>419000</v>
      </c>
      <c r="K109" s="1043" t="s">
        <v>1267</v>
      </c>
      <c r="L109" s="745" t="s">
        <v>1625</v>
      </c>
    </row>
    <row r="110" spans="1:12" ht="25.5">
      <c r="A110" s="741"/>
      <c r="B110" s="1009"/>
      <c r="C110" s="388" t="s">
        <v>1668</v>
      </c>
      <c r="D110" s="744" t="s">
        <v>1276</v>
      </c>
      <c r="E110" s="744" t="s">
        <v>1270</v>
      </c>
      <c r="F110" s="744">
        <v>2007</v>
      </c>
      <c r="G110" s="744" t="s">
        <v>1669</v>
      </c>
      <c r="H110" s="744" t="s">
        <v>1670</v>
      </c>
      <c r="I110" s="744" t="s">
        <v>1671</v>
      </c>
      <c r="J110" s="1042">
        <v>419000</v>
      </c>
      <c r="K110" s="1004" t="s">
        <v>1267</v>
      </c>
      <c r="L110" s="745" t="s">
        <v>1629</v>
      </c>
    </row>
    <row r="111" spans="1:12" ht="25.5">
      <c r="A111" s="741"/>
      <c r="B111" s="1009"/>
      <c r="C111" s="799" t="s">
        <v>1668</v>
      </c>
      <c r="D111" s="388" t="s">
        <v>1276</v>
      </c>
      <c r="E111" s="388" t="s">
        <v>1263</v>
      </c>
      <c r="F111" s="388">
        <v>2006</v>
      </c>
      <c r="G111" s="388" t="s">
        <v>1673</v>
      </c>
      <c r="H111" s="388" t="s">
        <v>1294</v>
      </c>
      <c r="I111" s="388" t="s">
        <v>1674</v>
      </c>
      <c r="J111" s="750">
        <v>359000</v>
      </c>
      <c r="K111" s="1007" t="s">
        <v>1267</v>
      </c>
      <c r="L111" s="745" t="s">
        <v>1634</v>
      </c>
    </row>
    <row r="112" spans="1:12" ht="25.5">
      <c r="A112" s="741"/>
      <c r="B112" s="1009"/>
      <c r="C112" s="799" t="s">
        <v>589</v>
      </c>
      <c r="D112" s="751" t="s">
        <v>1262</v>
      </c>
      <c r="E112" s="351" t="s">
        <v>1270</v>
      </c>
      <c r="F112" s="320">
        <v>2006</v>
      </c>
      <c r="G112" s="351" t="s">
        <v>1429</v>
      </c>
      <c r="H112" s="388" t="s">
        <v>1324</v>
      </c>
      <c r="I112" s="320" t="s">
        <v>1676</v>
      </c>
      <c r="J112" s="754">
        <v>329000</v>
      </c>
      <c r="K112" s="1007" t="s">
        <v>1267</v>
      </c>
      <c r="L112" s="745" t="s">
        <v>1637</v>
      </c>
    </row>
    <row r="113" spans="1:12" ht="25.5">
      <c r="A113" s="741"/>
      <c r="B113" s="1009"/>
      <c r="C113" s="744" t="s">
        <v>1678</v>
      </c>
      <c r="D113" s="744" t="s">
        <v>1276</v>
      </c>
      <c r="E113" s="744" t="s">
        <v>1263</v>
      </c>
      <c r="F113" s="744">
        <v>2005</v>
      </c>
      <c r="G113" s="744" t="s">
        <v>1679</v>
      </c>
      <c r="H113" s="744" t="s">
        <v>1680</v>
      </c>
      <c r="I113" s="744" t="s">
        <v>1681</v>
      </c>
      <c r="J113" s="748">
        <v>279000</v>
      </c>
      <c r="K113" s="1004" t="s">
        <v>1267</v>
      </c>
      <c r="L113" s="745" t="s">
        <v>1641</v>
      </c>
    </row>
    <row r="114" spans="1:12" ht="25.5">
      <c r="A114" s="741"/>
      <c r="B114" s="1009"/>
      <c r="C114" s="744" t="s">
        <v>1683</v>
      </c>
      <c r="D114" s="744" t="s">
        <v>1269</v>
      </c>
      <c r="E114" s="744" t="s">
        <v>1270</v>
      </c>
      <c r="F114" s="744">
        <v>2003</v>
      </c>
      <c r="G114" s="744" t="s">
        <v>1684</v>
      </c>
      <c r="H114" s="744" t="s">
        <v>1685</v>
      </c>
      <c r="I114" s="744" t="s">
        <v>1686</v>
      </c>
      <c r="J114" s="748">
        <v>219000</v>
      </c>
      <c r="K114" s="1004" t="s">
        <v>1267</v>
      </c>
      <c r="L114" s="745" t="s">
        <v>1645</v>
      </c>
    </row>
    <row r="115" spans="1:12" ht="25.5">
      <c r="A115" s="741"/>
      <c r="B115" s="1009"/>
      <c r="C115" s="744" t="s">
        <v>1688</v>
      </c>
      <c r="D115" s="744" t="s">
        <v>1276</v>
      </c>
      <c r="E115" s="744" t="s">
        <v>1263</v>
      </c>
      <c r="F115" s="744">
        <v>2004</v>
      </c>
      <c r="G115" s="744" t="s">
        <v>1689</v>
      </c>
      <c r="H115" s="744" t="s">
        <v>1690</v>
      </c>
      <c r="I115" s="744" t="s">
        <v>1691</v>
      </c>
      <c r="J115" s="748">
        <v>299000</v>
      </c>
      <c r="K115" s="1004" t="s">
        <v>1267</v>
      </c>
      <c r="L115" s="745" t="s">
        <v>1648</v>
      </c>
    </row>
    <row r="116" spans="1:12" ht="25.5">
      <c r="A116" s="741"/>
      <c r="B116" s="1009"/>
      <c r="C116" s="744" t="s">
        <v>1693</v>
      </c>
      <c r="D116" s="744" t="s">
        <v>1262</v>
      </c>
      <c r="E116" s="744" t="s">
        <v>1263</v>
      </c>
      <c r="F116" s="744">
        <v>2008</v>
      </c>
      <c r="G116" s="744" t="s">
        <v>1446</v>
      </c>
      <c r="H116" s="744" t="s">
        <v>1694</v>
      </c>
      <c r="I116" s="744" t="s">
        <v>1695</v>
      </c>
      <c r="J116" s="748">
        <v>999000</v>
      </c>
      <c r="K116" s="1004" t="s">
        <v>1267</v>
      </c>
      <c r="L116" s="745" t="s">
        <v>1652</v>
      </c>
    </row>
    <row r="117" spans="1:12" ht="25.5">
      <c r="A117" s="741"/>
      <c r="B117" s="1009"/>
      <c r="C117" s="807" t="s">
        <v>592</v>
      </c>
      <c r="D117" s="807" t="s">
        <v>1262</v>
      </c>
      <c r="E117" s="807" t="s">
        <v>1263</v>
      </c>
      <c r="F117" s="744">
        <v>2008</v>
      </c>
      <c r="G117" s="807" t="s">
        <v>1336</v>
      </c>
      <c r="H117" s="807" t="s">
        <v>1714</v>
      </c>
      <c r="I117" s="807" t="s">
        <v>593</v>
      </c>
      <c r="J117" s="748">
        <v>789000</v>
      </c>
      <c r="K117" s="1004" t="s">
        <v>1267</v>
      </c>
      <c r="L117" s="745" t="s">
        <v>1656</v>
      </c>
    </row>
    <row r="118" spans="1:12" ht="25.5">
      <c r="A118" s="741"/>
      <c r="B118" s="1009"/>
      <c r="C118" s="388" t="s">
        <v>1697</v>
      </c>
      <c r="D118" s="388" t="s">
        <v>1262</v>
      </c>
      <c r="E118" s="388" t="s">
        <v>1263</v>
      </c>
      <c r="F118" s="388">
        <v>2008</v>
      </c>
      <c r="G118" s="388" t="s">
        <v>1698</v>
      </c>
      <c r="H118" s="388" t="s">
        <v>1699</v>
      </c>
      <c r="I118" s="388" t="s">
        <v>1700</v>
      </c>
      <c r="J118" s="753">
        <v>719000</v>
      </c>
      <c r="K118" s="1007" t="s">
        <v>1267</v>
      </c>
      <c r="L118" s="745" t="s">
        <v>1659</v>
      </c>
    </row>
    <row r="119" spans="1:12" ht="25.5">
      <c r="A119" s="741"/>
      <c r="B119" s="1009"/>
      <c r="C119" s="292" t="s">
        <v>1702</v>
      </c>
      <c r="D119" s="292" t="s">
        <v>1276</v>
      </c>
      <c r="E119" s="292" t="s">
        <v>1263</v>
      </c>
      <c r="F119" s="292">
        <v>2007</v>
      </c>
      <c r="G119" s="292" t="s">
        <v>1703</v>
      </c>
      <c r="H119" s="292" t="s">
        <v>1704</v>
      </c>
      <c r="I119" s="292" t="s">
        <v>1705</v>
      </c>
      <c r="J119" s="763">
        <v>669000</v>
      </c>
      <c r="K119" s="1015" t="s">
        <v>1267</v>
      </c>
      <c r="L119" s="745" t="s">
        <v>1663</v>
      </c>
    </row>
    <row r="120" spans="1:12" ht="25.5">
      <c r="A120" s="741"/>
      <c r="B120" s="1024"/>
      <c r="C120" s="792" t="s">
        <v>1707</v>
      </c>
      <c r="D120" s="792" t="s">
        <v>1269</v>
      </c>
      <c r="E120" s="792" t="s">
        <v>1270</v>
      </c>
      <c r="F120" s="792">
        <v>2004</v>
      </c>
      <c r="G120" s="792" t="s">
        <v>1492</v>
      </c>
      <c r="H120" s="792" t="s">
        <v>1369</v>
      </c>
      <c r="I120" s="792" t="s">
        <v>1708</v>
      </c>
      <c r="J120" s="793">
        <v>489000</v>
      </c>
      <c r="K120" s="792" t="s">
        <v>1267</v>
      </c>
      <c r="L120" s="745" t="s">
        <v>1667</v>
      </c>
    </row>
    <row r="121" spans="1:12" ht="63.75">
      <c r="A121" s="741"/>
      <c r="B121" s="1009"/>
      <c r="C121" s="743" t="s">
        <v>1711</v>
      </c>
      <c r="D121" s="413" t="s">
        <v>1276</v>
      </c>
      <c r="E121" s="413" t="s">
        <v>1270</v>
      </c>
      <c r="F121" s="744" t="s">
        <v>1712</v>
      </c>
      <c r="G121" s="413" t="s">
        <v>1713</v>
      </c>
      <c r="H121" s="413" t="s">
        <v>1714</v>
      </c>
      <c r="I121" s="744" t="s">
        <v>1715</v>
      </c>
      <c r="J121" s="800">
        <v>649000</v>
      </c>
      <c r="K121" s="1004" t="s">
        <v>1267</v>
      </c>
      <c r="L121" s="745" t="s">
        <v>1672</v>
      </c>
    </row>
    <row r="122" spans="1:12" ht="25.5">
      <c r="A122" s="741"/>
      <c r="B122" s="1009" t="s">
        <v>1720</v>
      </c>
      <c r="C122" s="751" t="s">
        <v>1721</v>
      </c>
      <c r="D122" s="751" t="s">
        <v>1262</v>
      </c>
      <c r="E122" s="320" t="s">
        <v>1722</v>
      </c>
      <c r="F122" s="320">
        <v>2007</v>
      </c>
      <c r="G122" s="320" t="s">
        <v>1723</v>
      </c>
      <c r="H122" s="751" t="s">
        <v>1724</v>
      </c>
      <c r="I122" s="320" t="s">
        <v>1725</v>
      </c>
      <c r="J122" s="752">
        <v>469000</v>
      </c>
      <c r="K122" s="1008" t="s">
        <v>1267</v>
      </c>
      <c r="L122" s="745" t="s">
        <v>1675</v>
      </c>
    </row>
    <row r="123" spans="1:12" ht="25.5">
      <c r="A123" s="741"/>
      <c r="B123" s="1020" t="s">
        <v>1727</v>
      </c>
      <c r="C123" s="751" t="s">
        <v>1728</v>
      </c>
      <c r="D123" s="751" t="s">
        <v>1262</v>
      </c>
      <c r="E123" s="320" t="s">
        <v>1263</v>
      </c>
      <c r="F123" s="320">
        <v>2008</v>
      </c>
      <c r="G123" s="320" t="s">
        <v>1729</v>
      </c>
      <c r="H123" s="388" t="s">
        <v>1730</v>
      </c>
      <c r="I123" s="320" t="s">
        <v>1731</v>
      </c>
      <c r="J123" s="752">
        <v>489000</v>
      </c>
      <c r="K123" s="1008" t="s">
        <v>1267</v>
      </c>
      <c r="L123" s="745" t="s">
        <v>1677</v>
      </c>
    </row>
    <row r="124" spans="1:12" ht="25.5">
      <c r="A124" s="741"/>
      <c r="B124" s="989"/>
      <c r="C124" s="388" t="s">
        <v>1733</v>
      </c>
      <c r="D124" s="388" t="s">
        <v>1276</v>
      </c>
      <c r="E124" s="388" t="s">
        <v>1263</v>
      </c>
      <c r="F124" s="388">
        <v>2007</v>
      </c>
      <c r="G124" s="388" t="s">
        <v>1734</v>
      </c>
      <c r="H124" s="388" t="s">
        <v>1735</v>
      </c>
      <c r="I124" s="388" t="s">
        <v>1736</v>
      </c>
      <c r="J124" s="750">
        <v>399000</v>
      </c>
      <c r="K124" s="1007" t="s">
        <v>1267</v>
      </c>
      <c r="L124" s="745" t="s">
        <v>1682</v>
      </c>
    </row>
    <row r="125" spans="1:12" ht="25.5">
      <c r="A125" s="741"/>
      <c r="B125" s="1025"/>
      <c r="C125" s="388" t="s">
        <v>1738</v>
      </c>
      <c r="D125" s="388" t="s">
        <v>1276</v>
      </c>
      <c r="E125" s="388" t="s">
        <v>1263</v>
      </c>
      <c r="F125" s="388">
        <v>2007</v>
      </c>
      <c r="G125" s="388" t="s">
        <v>1553</v>
      </c>
      <c r="H125" s="388" t="s">
        <v>1739</v>
      </c>
      <c r="I125" s="388" t="s">
        <v>1740</v>
      </c>
      <c r="J125" s="750">
        <v>419000</v>
      </c>
      <c r="K125" s="1007" t="s">
        <v>1267</v>
      </c>
      <c r="L125" s="745" t="s">
        <v>1687</v>
      </c>
    </row>
    <row r="126" spans="1:12" ht="25.5">
      <c r="A126" s="741"/>
      <c r="B126" s="1025"/>
      <c r="C126" s="292" t="s">
        <v>1742</v>
      </c>
      <c r="D126" s="292" t="s">
        <v>1276</v>
      </c>
      <c r="E126" s="292" t="s">
        <v>1263</v>
      </c>
      <c r="F126" s="292">
        <v>2007</v>
      </c>
      <c r="G126" s="292" t="s">
        <v>1446</v>
      </c>
      <c r="H126" s="292" t="s">
        <v>1743</v>
      </c>
      <c r="I126" s="292" t="s">
        <v>1744</v>
      </c>
      <c r="J126" s="763">
        <v>649000</v>
      </c>
      <c r="K126" s="1015" t="s">
        <v>1267</v>
      </c>
      <c r="L126" s="745" t="s">
        <v>1692</v>
      </c>
    </row>
    <row r="127" spans="1:12" ht="25.5">
      <c r="A127" s="741"/>
      <c r="B127" s="1027"/>
      <c r="C127" s="792" t="s">
        <v>1746</v>
      </c>
      <c r="D127" s="792" t="s">
        <v>1269</v>
      </c>
      <c r="E127" s="792" t="s">
        <v>1270</v>
      </c>
      <c r="F127" s="792">
        <v>2008</v>
      </c>
      <c r="G127" s="792" t="s">
        <v>1302</v>
      </c>
      <c r="H127" s="792" t="s">
        <v>1278</v>
      </c>
      <c r="I127" s="792" t="s">
        <v>1747</v>
      </c>
      <c r="J127" s="793">
        <v>889000</v>
      </c>
      <c r="K127" s="792" t="s">
        <v>1267</v>
      </c>
      <c r="L127" s="745" t="s">
        <v>1696</v>
      </c>
    </row>
    <row r="128" spans="1:14" ht="25.5">
      <c r="A128" s="741"/>
      <c r="B128" s="1044" t="s">
        <v>1750</v>
      </c>
      <c r="C128" s="794" t="s">
        <v>1751</v>
      </c>
      <c r="D128" s="794" t="s">
        <v>1262</v>
      </c>
      <c r="E128" s="795" t="s">
        <v>1263</v>
      </c>
      <c r="F128" s="795">
        <v>2007</v>
      </c>
      <c r="G128" s="795" t="s">
        <v>1752</v>
      </c>
      <c r="H128" s="794" t="s">
        <v>1753</v>
      </c>
      <c r="I128" s="795" t="s">
        <v>1754</v>
      </c>
      <c r="J128" s="796">
        <v>939000</v>
      </c>
      <c r="K128" s="795" t="s">
        <v>1267</v>
      </c>
      <c r="L128" s="745" t="s">
        <v>1701</v>
      </c>
      <c r="M128" s="730"/>
      <c r="N128" s="730"/>
    </row>
    <row r="129" spans="1:14" ht="25.5">
      <c r="A129" s="741"/>
      <c r="B129" s="1045"/>
      <c r="C129" s="792" t="s">
        <v>1756</v>
      </c>
      <c r="D129" s="797" t="s">
        <v>1262</v>
      </c>
      <c r="E129" s="744" t="s">
        <v>1263</v>
      </c>
      <c r="F129" s="744">
        <v>2006</v>
      </c>
      <c r="G129" s="744" t="s">
        <v>1757</v>
      </c>
      <c r="H129" s="744" t="s">
        <v>1758</v>
      </c>
      <c r="I129" s="744" t="s">
        <v>1759</v>
      </c>
      <c r="J129" s="748">
        <v>839000</v>
      </c>
      <c r="K129" s="1004" t="s">
        <v>1267</v>
      </c>
      <c r="L129" s="745" t="s">
        <v>1706</v>
      </c>
      <c r="N129" t="s">
        <v>918</v>
      </c>
    </row>
    <row r="130" spans="1:14" ht="25.5">
      <c r="A130" s="741"/>
      <c r="B130" s="1045"/>
      <c r="C130" s="744" t="s">
        <v>161</v>
      </c>
      <c r="D130" s="388" t="s">
        <v>1276</v>
      </c>
      <c r="E130" s="388" t="s">
        <v>1263</v>
      </c>
      <c r="F130" s="388">
        <v>2005</v>
      </c>
      <c r="G130" s="388" t="s">
        <v>162</v>
      </c>
      <c r="H130" s="388" t="s">
        <v>163</v>
      </c>
      <c r="I130" s="388" t="s">
        <v>164</v>
      </c>
      <c r="J130" s="750">
        <v>489000</v>
      </c>
      <c r="K130" s="1007" t="s">
        <v>1267</v>
      </c>
      <c r="L130" s="745" t="s">
        <v>1709</v>
      </c>
      <c r="N130" t="s">
        <v>931</v>
      </c>
    </row>
    <row r="131" spans="1:12" ht="25.5">
      <c r="A131" s="741"/>
      <c r="B131" s="1045"/>
      <c r="C131" s="751" t="s">
        <v>166</v>
      </c>
      <c r="D131" s="751" t="s">
        <v>1315</v>
      </c>
      <c r="E131" s="388" t="s">
        <v>1428</v>
      </c>
      <c r="F131" s="320">
        <v>2008</v>
      </c>
      <c r="G131" s="320" t="s">
        <v>1429</v>
      </c>
      <c r="H131" s="751" t="s">
        <v>168</v>
      </c>
      <c r="I131" s="320" t="s">
        <v>169</v>
      </c>
      <c r="J131" s="752">
        <v>599000</v>
      </c>
      <c r="K131" s="1008" t="s">
        <v>1267</v>
      </c>
      <c r="L131" s="745" t="s">
        <v>1710</v>
      </c>
    </row>
    <row r="132" spans="1:14" ht="25.5">
      <c r="A132" s="741"/>
      <c r="B132" s="1045"/>
      <c r="C132" s="388" t="s">
        <v>171</v>
      </c>
      <c r="D132" s="388" t="s">
        <v>1276</v>
      </c>
      <c r="E132" s="388" t="s">
        <v>1263</v>
      </c>
      <c r="F132" s="388">
        <v>2007</v>
      </c>
      <c r="G132" s="388" t="s">
        <v>1306</v>
      </c>
      <c r="H132" s="388" t="s">
        <v>172</v>
      </c>
      <c r="I132" s="388" t="s">
        <v>173</v>
      </c>
      <c r="J132" s="750">
        <v>549000</v>
      </c>
      <c r="K132" s="1007" t="s">
        <v>1267</v>
      </c>
      <c r="L132" s="745" t="s">
        <v>1716</v>
      </c>
      <c r="N132" t="s">
        <v>398</v>
      </c>
    </row>
    <row r="133" spans="1:12" ht="25.5">
      <c r="A133" s="741"/>
      <c r="B133" s="1045"/>
      <c r="C133" s="388" t="s">
        <v>175</v>
      </c>
      <c r="D133" s="388" t="s">
        <v>1276</v>
      </c>
      <c r="E133" s="388" t="s">
        <v>1263</v>
      </c>
      <c r="F133" s="388">
        <v>2006</v>
      </c>
      <c r="G133" s="388" t="s">
        <v>1729</v>
      </c>
      <c r="H133" s="388" t="s">
        <v>176</v>
      </c>
      <c r="I133" s="388" t="s">
        <v>177</v>
      </c>
      <c r="J133" s="750">
        <v>479000</v>
      </c>
      <c r="K133" s="1007" t="s">
        <v>1267</v>
      </c>
      <c r="L133" s="745" t="s">
        <v>1717</v>
      </c>
    </row>
    <row r="134" spans="1:14" ht="25.5">
      <c r="A134" s="741"/>
      <c r="B134" s="1045"/>
      <c r="C134" s="388" t="s">
        <v>180</v>
      </c>
      <c r="D134" s="388" t="s">
        <v>1262</v>
      </c>
      <c r="E134" s="388" t="s">
        <v>1263</v>
      </c>
      <c r="F134" s="388">
        <v>2008</v>
      </c>
      <c r="G134" s="388" t="s">
        <v>1679</v>
      </c>
      <c r="H134" s="388" t="s">
        <v>181</v>
      </c>
      <c r="I134" s="388" t="s">
        <v>182</v>
      </c>
      <c r="J134" s="750">
        <v>949000</v>
      </c>
      <c r="K134" s="1007" t="s">
        <v>1267</v>
      </c>
      <c r="L134" s="745" t="s">
        <v>1718</v>
      </c>
      <c r="N134" t="s">
        <v>936</v>
      </c>
    </row>
    <row r="135" spans="1:12" ht="25.5">
      <c r="A135" s="741"/>
      <c r="B135" s="1045"/>
      <c r="C135" s="388" t="s">
        <v>185</v>
      </c>
      <c r="D135" s="751" t="s">
        <v>1276</v>
      </c>
      <c r="E135" s="351" t="s">
        <v>1270</v>
      </c>
      <c r="F135" s="320">
        <v>2008</v>
      </c>
      <c r="G135" s="351" t="s">
        <v>1653</v>
      </c>
      <c r="H135" s="388" t="s">
        <v>186</v>
      </c>
      <c r="I135" s="320" t="s">
        <v>187</v>
      </c>
      <c r="J135" s="754">
        <v>489000</v>
      </c>
      <c r="K135" s="1007" t="s">
        <v>1267</v>
      </c>
      <c r="L135" s="745" t="s">
        <v>1719</v>
      </c>
    </row>
    <row r="136" spans="1:12" ht="25.5">
      <c r="A136" s="741"/>
      <c r="B136" s="1045"/>
      <c r="C136" s="799" t="s">
        <v>188</v>
      </c>
      <c r="D136" s="803" t="s">
        <v>1276</v>
      </c>
      <c r="E136" s="804" t="s">
        <v>1263</v>
      </c>
      <c r="F136" s="320">
        <v>2007</v>
      </c>
      <c r="G136" s="804" t="s">
        <v>590</v>
      </c>
      <c r="H136" s="799" t="s">
        <v>172</v>
      </c>
      <c r="I136" s="806" t="s">
        <v>591</v>
      </c>
      <c r="J136" s="754">
        <v>398000</v>
      </c>
      <c r="K136" s="1023" t="s">
        <v>1267</v>
      </c>
      <c r="L136" s="745" t="s">
        <v>1726</v>
      </c>
    </row>
    <row r="137" spans="1:14" ht="25.5">
      <c r="A137" s="741"/>
      <c r="B137" s="1045"/>
      <c r="C137" s="388" t="s">
        <v>188</v>
      </c>
      <c r="D137" s="388" t="s">
        <v>1276</v>
      </c>
      <c r="E137" s="388" t="s">
        <v>1263</v>
      </c>
      <c r="F137" s="388">
        <v>2007</v>
      </c>
      <c r="G137" s="388" t="s">
        <v>189</v>
      </c>
      <c r="H137" s="388" t="s">
        <v>190</v>
      </c>
      <c r="I137" s="388" t="s">
        <v>191</v>
      </c>
      <c r="J137" s="750">
        <v>419000</v>
      </c>
      <c r="K137" s="1007" t="s">
        <v>1267</v>
      </c>
      <c r="L137" s="745" t="s">
        <v>1732</v>
      </c>
      <c r="N137" t="s">
        <v>1312</v>
      </c>
    </row>
    <row r="138" spans="1:12" ht="25.5">
      <c r="A138" s="741"/>
      <c r="B138" s="1045"/>
      <c r="C138" s="751" t="s">
        <v>188</v>
      </c>
      <c r="D138" s="751" t="s">
        <v>1315</v>
      </c>
      <c r="E138" s="320" t="s">
        <v>1270</v>
      </c>
      <c r="F138" s="320">
        <v>2006</v>
      </c>
      <c r="G138" s="320" t="s">
        <v>1553</v>
      </c>
      <c r="H138" s="320" t="s">
        <v>193</v>
      </c>
      <c r="I138" s="320" t="s">
        <v>194</v>
      </c>
      <c r="J138" s="752">
        <v>359000</v>
      </c>
      <c r="K138" s="1008" t="s">
        <v>1267</v>
      </c>
      <c r="L138" s="745" t="s">
        <v>1737</v>
      </c>
    </row>
    <row r="139" spans="1:14" ht="25.5">
      <c r="A139" s="741"/>
      <c r="B139" s="1048"/>
      <c r="C139" s="1028" t="s">
        <v>195</v>
      </c>
      <c r="D139" s="1028" t="s">
        <v>1315</v>
      </c>
      <c r="E139" s="1028" t="s">
        <v>1270</v>
      </c>
      <c r="F139" s="1028">
        <v>2007</v>
      </c>
      <c r="G139" s="1028" t="s">
        <v>1533</v>
      </c>
      <c r="H139" s="1028" t="s">
        <v>172</v>
      </c>
      <c r="I139" s="1028" t="s">
        <v>196</v>
      </c>
      <c r="J139" s="1029">
        <v>439000</v>
      </c>
      <c r="K139" s="1030" t="s">
        <v>1267</v>
      </c>
      <c r="L139" s="745" t="s">
        <v>1741</v>
      </c>
      <c r="N139" t="s">
        <v>4</v>
      </c>
    </row>
    <row r="140" spans="1:12" s="749" customFormat="1" ht="12.75">
      <c r="A140" s="178"/>
      <c r="B140" s="559"/>
      <c r="C140" s="468"/>
      <c r="D140" s="468"/>
      <c r="E140" s="468"/>
      <c r="F140" s="468"/>
      <c r="G140" s="507"/>
      <c r="H140" s="468"/>
      <c r="I140" s="468"/>
      <c r="J140" s="774"/>
      <c r="K140" s="507"/>
      <c r="L140" s="745"/>
    </row>
    <row r="141" spans="1:12" ht="15" customHeight="1">
      <c r="A141" s="17"/>
      <c r="B141" s="1245" t="s">
        <v>548</v>
      </c>
      <c r="C141" s="1245"/>
      <c r="D141" s="1245"/>
      <c r="E141" s="1245"/>
      <c r="F141" s="1245"/>
      <c r="G141" s="1245"/>
      <c r="H141" s="1245"/>
      <c r="I141" s="1245"/>
      <c r="J141" s="1245"/>
      <c r="K141" s="1245"/>
      <c r="L141" s="745"/>
    </row>
    <row r="142" spans="1:12" s="704" customFormat="1" ht="25.5">
      <c r="A142" s="519"/>
      <c r="B142" s="131" t="s">
        <v>1251</v>
      </c>
      <c r="C142" s="131" t="s">
        <v>1252</v>
      </c>
      <c r="D142" s="131" t="s">
        <v>1253</v>
      </c>
      <c r="E142" s="131" t="s">
        <v>1254</v>
      </c>
      <c r="F142" s="131" t="s">
        <v>1255</v>
      </c>
      <c r="G142" s="775" t="s">
        <v>1256</v>
      </c>
      <c r="H142" s="131" t="s">
        <v>1257</v>
      </c>
      <c r="I142" s="131" t="s">
        <v>1258</v>
      </c>
      <c r="J142" s="776" t="s">
        <v>1259</v>
      </c>
      <c r="K142" s="775" t="s">
        <v>435</v>
      </c>
      <c r="L142" s="745"/>
    </row>
    <row r="143" spans="1:12" ht="41.25" customHeight="1">
      <c r="A143" s="741"/>
      <c r="B143" s="1189" t="s">
        <v>1280</v>
      </c>
      <c r="C143" s="388" t="s">
        <v>197</v>
      </c>
      <c r="D143" s="388" t="s">
        <v>1315</v>
      </c>
      <c r="E143" s="388" t="s">
        <v>1270</v>
      </c>
      <c r="F143" s="388">
        <v>2007</v>
      </c>
      <c r="G143" s="388" t="s">
        <v>1286</v>
      </c>
      <c r="H143" s="388" t="s">
        <v>1278</v>
      </c>
      <c r="I143" s="388" t="s">
        <v>198</v>
      </c>
      <c r="J143" s="750">
        <v>339000</v>
      </c>
      <c r="K143" s="388" t="s">
        <v>199</v>
      </c>
      <c r="L143" s="801" t="s">
        <v>1745</v>
      </c>
    </row>
    <row r="144" spans="1:12" ht="63.75">
      <c r="A144" s="17"/>
      <c r="B144" s="1189"/>
      <c r="C144" s="388" t="s">
        <v>200</v>
      </c>
      <c r="D144" s="388" t="s">
        <v>1269</v>
      </c>
      <c r="E144" s="388" t="s">
        <v>1270</v>
      </c>
      <c r="F144" s="388">
        <v>2005</v>
      </c>
      <c r="G144" s="388" t="s">
        <v>201</v>
      </c>
      <c r="H144" s="388" t="s">
        <v>1310</v>
      </c>
      <c r="I144" s="798" t="s">
        <v>202</v>
      </c>
      <c r="J144" s="750">
        <v>349000</v>
      </c>
      <c r="K144" s="388" t="s">
        <v>199</v>
      </c>
      <c r="L144" s="801" t="s">
        <v>1748</v>
      </c>
    </row>
    <row r="145" spans="1:12" ht="48.75" customHeight="1">
      <c r="A145" s="17"/>
      <c r="B145" s="1243" t="s">
        <v>1339</v>
      </c>
      <c r="C145" s="744" t="s">
        <v>203</v>
      </c>
      <c r="D145" s="744" t="s">
        <v>1262</v>
      </c>
      <c r="E145" s="744" t="s">
        <v>1263</v>
      </c>
      <c r="F145" s="744">
        <v>2007</v>
      </c>
      <c r="G145" s="744" t="s">
        <v>204</v>
      </c>
      <c r="H145" s="744" t="s">
        <v>205</v>
      </c>
      <c r="I145" s="744" t="s">
        <v>206</v>
      </c>
      <c r="J145" s="748">
        <v>519000</v>
      </c>
      <c r="K145" s="744" t="s">
        <v>199</v>
      </c>
      <c r="L145" s="801" t="s">
        <v>1749</v>
      </c>
    </row>
    <row r="146" spans="1:12" ht="63.75">
      <c r="A146" s="17"/>
      <c r="B146" s="1243"/>
      <c r="C146" s="351" t="s">
        <v>1349</v>
      </c>
      <c r="D146" s="351" t="s">
        <v>1315</v>
      </c>
      <c r="E146" s="351" t="s">
        <v>1428</v>
      </c>
      <c r="F146" s="320">
        <v>2006</v>
      </c>
      <c r="G146" s="351" t="s">
        <v>1453</v>
      </c>
      <c r="H146" s="351" t="s">
        <v>1430</v>
      </c>
      <c r="I146" s="320" t="s">
        <v>207</v>
      </c>
      <c r="J146" s="758">
        <v>689000</v>
      </c>
      <c r="K146" s="388" t="s">
        <v>199</v>
      </c>
      <c r="L146" s="801" t="s">
        <v>1755</v>
      </c>
    </row>
    <row r="147" spans="1:12" ht="63.75">
      <c r="A147" s="17"/>
      <c r="B147" s="375" t="s">
        <v>208</v>
      </c>
      <c r="C147" s="388" t="s">
        <v>209</v>
      </c>
      <c r="D147" s="388" t="s">
        <v>1262</v>
      </c>
      <c r="E147" s="388" t="s">
        <v>1270</v>
      </c>
      <c r="F147" s="388">
        <v>1996</v>
      </c>
      <c r="G147" s="388" t="s">
        <v>210</v>
      </c>
      <c r="H147" s="388" t="s">
        <v>211</v>
      </c>
      <c r="I147" s="388" t="s">
        <v>212</v>
      </c>
      <c r="J147" s="750">
        <v>149000</v>
      </c>
      <c r="K147" s="388" t="s">
        <v>199</v>
      </c>
      <c r="L147" s="801" t="s">
        <v>1760</v>
      </c>
    </row>
    <row r="148" spans="1:12" ht="39" customHeight="1">
      <c r="A148" s="17"/>
      <c r="B148" s="760" t="s">
        <v>213</v>
      </c>
      <c r="C148" s="388" t="s">
        <v>214</v>
      </c>
      <c r="D148" s="388" t="s">
        <v>1276</v>
      </c>
      <c r="E148" s="388" t="s">
        <v>1295</v>
      </c>
      <c r="F148" s="388">
        <v>2007</v>
      </c>
      <c r="G148" s="388" t="s">
        <v>1533</v>
      </c>
      <c r="H148" s="388" t="s">
        <v>215</v>
      </c>
      <c r="I148" s="388" t="s">
        <v>216</v>
      </c>
      <c r="J148" s="750">
        <v>699000</v>
      </c>
      <c r="K148" s="388" t="s">
        <v>199</v>
      </c>
      <c r="L148" s="801" t="s">
        <v>1761</v>
      </c>
    </row>
    <row r="149" spans="1:12" ht="63.75">
      <c r="A149" s="17"/>
      <c r="B149" s="760" t="s">
        <v>1444</v>
      </c>
      <c r="C149" s="388" t="s">
        <v>1463</v>
      </c>
      <c r="D149" s="388" t="s">
        <v>1276</v>
      </c>
      <c r="E149" s="388" t="s">
        <v>1263</v>
      </c>
      <c r="F149" s="388">
        <v>2007</v>
      </c>
      <c r="G149" s="388" t="s">
        <v>1350</v>
      </c>
      <c r="H149" s="388" t="s">
        <v>217</v>
      </c>
      <c r="I149" s="388" t="s">
        <v>218</v>
      </c>
      <c r="J149" s="750">
        <v>399000</v>
      </c>
      <c r="K149" s="388" t="s">
        <v>199</v>
      </c>
      <c r="L149" s="801" t="s">
        <v>165</v>
      </c>
    </row>
    <row r="150" spans="1:12" ht="63.75">
      <c r="A150" s="741"/>
      <c r="B150" s="1187" t="s">
        <v>553</v>
      </c>
      <c r="C150" s="777" t="s">
        <v>554</v>
      </c>
      <c r="D150" s="744" t="s">
        <v>1276</v>
      </c>
      <c r="E150" s="744" t="s">
        <v>1295</v>
      </c>
      <c r="F150" s="744">
        <v>2006</v>
      </c>
      <c r="G150" s="744" t="s">
        <v>555</v>
      </c>
      <c r="H150" s="744" t="s">
        <v>556</v>
      </c>
      <c r="I150" s="744" t="s">
        <v>557</v>
      </c>
      <c r="J150" s="778">
        <v>919000</v>
      </c>
      <c r="K150" s="388" t="s">
        <v>199</v>
      </c>
      <c r="L150" s="801" t="s">
        <v>167</v>
      </c>
    </row>
    <row r="151" spans="1:12" ht="38.25">
      <c r="A151" s="741"/>
      <c r="B151" s="1187"/>
      <c r="C151" s="388" t="s">
        <v>558</v>
      </c>
      <c r="D151" s="751" t="s">
        <v>1276</v>
      </c>
      <c r="E151" s="351" t="s">
        <v>1295</v>
      </c>
      <c r="F151" s="320">
        <v>1995</v>
      </c>
      <c r="G151" s="351" t="s">
        <v>1569</v>
      </c>
      <c r="H151" s="388" t="s">
        <v>1294</v>
      </c>
      <c r="I151" s="320" t="s">
        <v>559</v>
      </c>
      <c r="J151" s="754">
        <v>489000</v>
      </c>
      <c r="K151" s="388" t="s">
        <v>560</v>
      </c>
      <c r="L151" s="801" t="s">
        <v>170</v>
      </c>
    </row>
    <row r="152" spans="1:12" ht="63.75">
      <c r="A152" s="741"/>
      <c r="B152" s="1187" t="s">
        <v>561</v>
      </c>
      <c r="C152" s="777" t="s">
        <v>562</v>
      </c>
      <c r="D152" s="744" t="s">
        <v>1262</v>
      </c>
      <c r="E152" s="744" t="s">
        <v>1263</v>
      </c>
      <c r="F152" s="744">
        <v>2006</v>
      </c>
      <c r="G152" s="744" t="s">
        <v>1296</v>
      </c>
      <c r="H152" s="744" t="s">
        <v>563</v>
      </c>
      <c r="I152" s="744" t="s">
        <v>564</v>
      </c>
      <c r="J152" s="778">
        <v>419000</v>
      </c>
      <c r="K152" s="388" t="s">
        <v>199</v>
      </c>
      <c r="L152" s="801" t="s">
        <v>174</v>
      </c>
    </row>
    <row r="153" spans="1:12" ht="63.75">
      <c r="A153" s="741"/>
      <c r="B153" s="1187"/>
      <c r="C153" s="777" t="s">
        <v>565</v>
      </c>
      <c r="D153" s="744" t="s">
        <v>1276</v>
      </c>
      <c r="E153" s="744" t="s">
        <v>1428</v>
      </c>
      <c r="F153" s="744">
        <v>1997</v>
      </c>
      <c r="G153" s="744" t="s">
        <v>566</v>
      </c>
      <c r="H153" s="744" t="s">
        <v>1430</v>
      </c>
      <c r="I153" s="744" t="s">
        <v>567</v>
      </c>
      <c r="J153" s="778">
        <v>139000</v>
      </c>
      <c r="K153" s="388" t="s">
        <v>199</v>
      </c>
      <c r="L153" s="801" t="s">
        <v>178</v>
      </c>
    </row>
    <row r="154" spans="1:12" ht="63.75">
      <c r="A154" s="17"/>
      <c r="B154" s="1187" t="s">
        <v>568</v>
      </c>
      <c r="C154" s="287" t="s">
        <v>569</v>
      </c>
      <c r="D154" s="287" t="s">
        <v>1315</v>
      </c>
      <c r="E154" s="287" t="s">
        <v>1270</v>
      </c>
      <c r="F154" s="287">
        <v>1995</v>
      </c>
      <c r="G154" s="287" t="s">
        <v>570</v>
      </c>
      <c r="H154" s="287" t="s">
        <v>571</v>
      </c>
      <c r="I154" s="388" t="s">
        <v>572</v>
      </c>
      <c r="J154" s="779">
        <v>139000</v>
      </c>
      <c r="K154" s="388" t="s">
        <v>199</v>
      </c>
      <c r="L154" s="801" t="s">
        <v>179</v>
      </c>
    </row>
    <row r="155" spans="1:12" ht="63.75">
      <c r="A155" s="17"/>
      <c r="B155" s="1187"/>
      <c r="C155" s="388" t="s">
        <v>573</v>
      </c>
      <c r="D155" s="388" t="s">
        <v>1262</v>
      </c>
      <c r="E155" s="388" t="s">
        <v>1263</v>
      </c>
      <c r="F155" s="388">
        <v>2006</v>
      </c>
      <c r="G155" s="388" t="s">
        <v>574</v>
      </c>
      <c r="H155" s="388" t="s">
        <v>575</v>
      </c>
      <c r="I155" s="388" t="s">
        <v>576</v>
      </c>
      <c r="J155" s="750">
        <v>839000</v>
      </c>
      <c r="K155" s="388" t="s">
        <v>199</v>
      </c>
      <c r="L155" s="801" t="s">
        <v>183</v>
      </c>
    </row>
    <row r="156" spans="1:12" ht="48" customHeight="1">
      <c r="A156" s="17"/>
      <c r="B156" s="1187"/>
      <c r="C156" s="388" t="s">
        <v>577</v>
      </c>
      <c r="D156" s="388" t="s">
        <v>1315</v>
      </c>
      <c r="E156" s="388" t="s">
        <v>1295</v>
      </c>
      <c r="F156" s="388" t="s">
        <v>578</v>
      </c>
      <c r="G156" s="388" t="s">
        <v>1518</v>
      </c>
      <c r="H156" s="388" t="s">
        <v>579</v>
      </c>
      <c r="I156" s="388" t="s">
        <v>580</v>
      </c>
      <c r="J156" s="750">
        <v>29000</v>
      </c>
      <c r="K156" s="388" t="s">
        <v>581</v>
      </c>
      <c r="L156" s="801" t="s">
        <v>184</v>
      </c>
    </row>
    <row r="157" spans="1:12" ht="12.75">
      <c r="A157" s="17"/>
      <c r="B157" s="252"/>
      <c r="C157" s="507"/>
      <c r="D157" s="507"/>
      <c r="E157" s="507"/>
      <c r="F157" s="507"/>
      <c r="G157" s="507"/>
      <c r="H157" s="507"/>
      <c r="I157" s="507"/>
      <c r="J157" s="780"/>
      <c r="K157" s="507"/>
      <c r="L157" s="745"/>
    </row>
    <row r="158" spans="1:12" ht="12.75" customHeight="1">
      <c r="A158" s="178"/>
      <c r="B158" s="1228" t="s">
        <v>900</v>
      </c>
      <c r="C158" s="1228"/>
      <c r="D158" s="1228"/>
      <c r="E158" s="1228"/>
      <c r="F158" s="1228"/>
      <c r="G158" s="1228"/>
      <c r="H158" s="1228"/>
      <c r="I158" s="1228"/>
      <c r="J158" s="1228"/>
      <c r="K158" s="1228"/>
      <c r="L158" s="745"/>
    </row>
    <row r="159" spans="1:12" ht="12.75">
      <c r="A159" s="178"/>
      <c r="B159" s="1240" t="s">
        <v>1223</v>
      </c>
      <c r="C159" s="1240"/>
      <c r="D159" s="1240"/>
      <c r="E159" s="1240"/>
      <c r="F159" s="1240"/>
      <c r="G159" s="1240"/>
      <c r="H159" s="1240"/>
      <c r="I159" s="1240"/>
      <c r="J159" s="1240"/>
      <c r="K159" s="1240"/>
      <c r="L159" s="745"/>
    </row>
    <row r="160" spans="1:12" ht="12.75" customHeight="1">
      <c r="A160" s="178"/>
      <c r="B160" s="781"/>
      <c r="C160" s="290"/>
      <c r="D160" s="290"/>
      <c r="E160" s="815" t="s">
        <v>902</v>
      </c>
      <c r="F160" s="815"/>
      <c r="G160" s="815"/>
      <c r="H160" s="815"/>
      <c r="I160" s="815"/>
      <c r="J160" s="815"/>
      <c r="K160" s="782"/>
      <c r="L160" s="745"/>
    </row>
    <row r="161" spans="1:12" ht="12.75">
      <c r="A161" s="178"/>
      <c r="B161" s="781"/>
      <c r="C161" s="290"/>
      <c r="D161" s="290"/>
      <c r="E161" s="225"/>
      <c r="F161" s="225"/>
      <c r="G161" s="225"/>
      <c r="H161" s="225"/>
      <c r="I161" s="225"/>
      <c r="J161" s="783"/>
      <c r="K161" s="782"/>
      <c r="L161" s="745"/>
    </row>
    <row r="162" spans="1:12" ht="12.75">
      <c r="A162" s="178"/>
      <c r="B162" s="1185"/>
      <c r="C162" s="1185"/>
      <c r="D162" s="1185"/>
      <c r="E162" s="1241" t="s">
        <v>1774</v>
      </c>
      <c r="F162" s="1241"/>
      <c r="G162" s="1241"/>
      <c r="H162" s="1241"/>
      <c r="I162" s="1241"/>
      <c r="J162" s="1185"/>
      <c r="K162" s="1185"/>
      <c r="L162" s="745"/>
    </row>
    <row r="163" spans="1:12" ht="11.25" customHeight="1">
      <c r="A163" s="178"/>
      <c r="B163" s="1185"/>
      <c r="C163" s="1185"/>
      <c r="D163" s="1185"/>
      <c r="E163" s="1241" t="s">
        <v>1775</v>
      </c>
      <c r="F163" s="1241"/>
      <c r="G163" s="1241"/>
      <c r="H163" s="1241"/>
      <c r="I163" s="1241"/>
      <c r="J163" s="1185"/>
      <c r="K163" s="1185"/>
      <c r="L163" s="745"/>
    </row>
    <row r="164" spans="1:12" ht="12.75">
      <c r="A164" s="178"/>
      <c r="B164" s="178"/>
      <c r="C164" s="178"/>
      <c r="D164" s="178"/>
      <c r="E164" s="1242" t="s">
        <v>1788</v>
      </c>
      <c r="F164" s="1242"/>
      <c r="G164" s="1242"/>
      <c r="H164" s="1242"/>
      <c r="I164" s="1242"/>
      <c r="J164" s="178"/>
      <c r="K164" s="178"/>
      <c r="L164" s="745"/>
    </row>
    <row r="165" spans="1:12" ht="12.75" customHeight="1">
      <c r="A165" s="17"/>
      <c r="B165" s="58"/>
      <c r="C165" s="1228" t="s">
        <v>903</v>
      </c>
      <c r="D165" s="1228"/>
      <c r="E165" s="1228"/>
      <c r="F165" s="1228"/>
      <c r="G165" s="1228"/>
      <c r="H165" s="1228"/>
      <c r="I165" s="1228"/>
      <c r="J165" s="1228"/>
      <c r="K165" s="784"/>
      <c r="L165" s="745"/>
    </row>
    <row r="166" spans="1:12" ht="12.75" customHeight="1">
      <c r="A166" s="220"/>
      <c r="B166" s="259"/>
      <c r="C166" s="1226" t="s">
        <v>904</v>
      </c>
      <c r="D166" s="1226"/>
      <c r="E166" s="1226"/>
      <c r="F166" s="468"/>
      <c r="G166" s="507"/>
      <c r="H166" s="1226" t="s">
        <v>906</v>
      </c>
      <c r="I166" s="1226"/>
      <c r="J166" s="1226"/>
      <c r="K166" s="1226"/>
      <c r="L166" s="745"/>
    </row>
    <row r="167" spans="1:12" ht="12.75" customHeight="1">
      <c r="A167" s="220"/>
      <c r="B167" s="259"/>
      <c r="C167" s="1226" t="s">
        <v>905</v>
      </c>
      <c r="D167" s="1226"/>
      <c r="E167" s="1226"/>
      <c r="F167" s="468"/>
      <c r="G167" s="507"/>
      <c r="H167" s="1226" t="s">
        <v>909</v>
      </c>
      <c r="I167" s="1226"/>
      <c r="J167" s="1226"/>
      <c r="K167" s="1226"/>
      <c r="L167" s="745"/>
    </row>
    <row r="168" spans="1:12" ht="24.75" customHeight="1">
      <c r="A168" s="220"/>
      <c r="B168" s="259"/>
      <c r="C168" s="1231" t="s">
        <v>582</v>
      </c>
      <c r="D168" s="1231"/>
      <c r="E168" s="1231"/>
      <c r="F168" s="1231"/>
      <c r="G168" s="1231"/>
      <c r="H168" s="1231"/>
      <c r="I168" s="1231"/>
      <c r="J168" s="1231"/>
      <c r="K168" s="784"/>
      <c r="L168" s="745"/>
    </row>
    <row r="169" spans="1:12" ht="12.75">
      <c r="A169" s="220"/>
      <c r="B169" s="259"/>
      <c r="C169" s="1226"/>
      <c r="D169" s="1226"/>
      <c r="E169" s="1226"/>
      <c r="F169" s="1226"/>
      <c r="G169" s="1226"/>
      <c r="H169" s="468"/>
      <c r="I169" s="468"/>
      <c r="J169" s="785"/>
      <c r="K169" s="507"/>
      <c r="L169" s="745"/>
    </row>
    <row r="170" spans="1:12" ht="12.75">
      <c r="A170" s="220"/>
      <c r="B170" s="259"/>
      <c r="C170" s="468"/>
      <c r="D170" s="468"/>
      <c r="E170" s="468"/>
      <c r="F170" s="468"/>
      <c r="G170" s="507"/>
      <c r="H170" s="468"/>
      <c r="I170" s="468"/>
      <c r="J170" s="785"/>
      <c r="K170" s="507"/>
      <c r="L170" s="745"/>
    </row>
    <row r="171" spans="1:12" ht="12.75">
      <c r="A171" s="220"/>
      <c r="B171" s="259"/>
      <c r="C171" s="468"/>
      <c r="D171" s="468"/>
      <c r="E171" s="468"/>
      <c r="F171" s="468"/>
      <c r="G171" s="507"/>
      <c r="H171" s="468"/>
      <c r="I171" s="468"/>
      <c r="J171" s="785"/>
      <c r="K171" s="507"/>
      <c r="L171" s="745"/>
    </row>
    <row r="172" spans="1:12" ht="12.75">
      <c r="A172" s="220"/>
      <c r="B172" s="58"/>
      <c r="C172" s="260"/>
      <c r="D172" s="260"/>
      <c r="E172" s="260"/>
      <c r="F172" s="260"/>
      <c r="G172" s="784"/>
      <c r="H172" s="260"/>
      <c r="I172" s="260"/>
      <c r="J172" s="774"/>
      <c r="K172" s="786"/>
      <c r="L172" s="745"/>
    </row>
    <row r="173" spans="1:12" ht="12.75">
      <c r="A173" s="220"/>
      <c r="B173" s="58"/>
      <c r="C173" s="260"/>
      <c r="D173" s="260"/>
      <c r="E173" s="260"/>
      <c r="F173" s="260"/>
      <c r="G173" s="784"/>
      <c r="H173" s="260"/>
      <c r="I173" s="260"/>
      <c r="J173" s="774"/>
      <c r="K173" s="786"/>
      <c r="L173" s="745"/>
    </row>
    <row r="174" spans="1:12" ht="12.75">
      <c r="A174" s="220"/>
      <c r="B174" s="58"/>
      <c r="C174" s="260"/>
      <c r="D174" s="260"/>
      <c r="E174" s="260"/>
      <c r="F174" s="260"/>
      <c r="G174" s="784"/>
      <c r="H174" s="260"/>
      <c r="I174" s="260"/>
      <c r="J174" s="774"/>
      <c r="K174" s="786"/>
      <c r="L174" s="745"/>
    </row>
    <row r="175" spans="1:12" ht="12.75">
      <c r="A175" s="220"/>
      <c r="B175" s="58"/>
      <c r="C175" s="260"/>
      <c r="D175" s="260"/>
      <c r="E175" s="260"/>
      <c r="F175" s="260"/>
      <c r="G175" s="784"/>
      <c r="H175" s="260"/>
      <c r="I175" s="260"/>
      <c r="J175" s="774"/>
      <c r="K175" s="786"/>
      <c r="L175" s="745"/>
    </row>
    <row r="176" spans="1:12" ht="12.75">
      <c r="A176" s="220"/>
      <c r="B176" s="58"/>
      <c r="C176" s="260"/>
      <c r="D176" s="260"/>
      <c r="E176" s="260"/>
      <c r="F176" s="260"/>
      <c r="G176" s="784"/>
      <c r="H176" s="260"/>
      <c r="I176" s="260"/>
      <c r="J176" s="774"/>
      <c r="K176" s="786"/>
      <c r="L176" s="745"/>
    </row>
    <row r="177" spans="1:12" ht="12.75">
      <c r="A177" s="220"/>
      <c r="B177" s="58"/>
      <c r="C177" s="260"/>
      <c r="D177" s="260"/>
      <c r="E177" s="260"/>
      <c r="F177" s="260"/>
      <c r="G177" s="784"/>
      <c r="H177" s="260"/>
      <c r="I177" s="260"/>
      <c r="J177" s="774"/>
      <c r="K177" s="786"/>
      <c r="L177" s="745"/>
    </row>
    <row r="178" spans="1:12" ht="12.75">
      <c r="A178" s="220"/>
      <c r="B178" s="58"/>
      <c r="C178" s="260"/>
      <c r="D178" s="260"/>
      <c r="E178" s="260"/>
      <c r="F178" s="260"/>
      <c r="G178" s="784"/>
      <c r="H178" s="260"/>
      <c r="I178" s="260"/>
      <c r="J178" s="774"/>
      <c r="K178" s="786"/>
      <c r="L178" s="745"/>
    </row>
    <row r="179" spans="1:12" ht="12.75">
      <c r="A179" s="220"/>
      <c r="B179" s="58"/>
      <c r="C179" s="260"/>
      <c r="D179" s="260"/>
      <c r="E179" s="260"/>
      <c r="F179" s="260"/>
      <c r="G179" s="784"/>
      <c r="H179" s="260"/>
      <c r="I179" s="260"/>
      <c r="J179" s="774"/>
      <c r="K179" s="786"/>
      <c r="L179" s="745"/>
    </row>
    <row r="180" spans="1:12" ht="12.75">
      <c r="A180" s="220"/>
      <c r="B180" s="58"/>
      <c r="C180" s="260"/>
      <c r="D180" s="260"/>
      <c r="E180" s="260"/>
      <c r="F180" s="260"/>
      <c r="G180" s="784"/>
      <c r="H180" s="260"/>
      <c r="I180" s="260"/>
      <c r="J180" s="774"/>
      <c r="K180" s="786"/>
      <c r="L180" s="745"/>
    </row>
    <row r="181" spans="1:12" ht="12.75">
      <c r="A181" s="220"/>
      <c r="B181" s="58"/>
      <c r="C181" s="260"/>
      <c r="D181" s="260"/>
      <c r="E181" s="260"/>
      <c r="F181" s="260"/>
      <c r="G181" s="784"/>
      <c r="H181" s="260"/>
      <c r="I181" s="260"/>
      <c r="J181" s="774"/>
      <c r="K181" s="786"/>
      <c r="L181" s="745"/>
    </row>
    <row r="182" spans="1:12" ht="12.75">
      <c r="A182" s="220"/>
      <c r="B182" s="58"/>
      <c r="C182" s="260"/>
      <c r="D182" s="260"/>
      <c r="E182" s="260"/>
      <c r="F182" s="260"/>
      <c r="G182" s="784"/>
      <c r="H182" s="260"/>
      <c r="I182" s="260"/>
      <c r="J182" s="774"/>
      <c r="K182" s="786"/>
      <c r="L182" s="745"/>
    </row>
    <row r="183" spans="1:12" ht="12.75">
      <c r="A183" s="220"/>
      <c r="B183" s="58"/>
      <c r="C183" s="260"/>
      <c r="D183" s="260"/>
      <c r="E183" s="260"/>
      <c r="F183" s="260"/>
      <c r="G183" s="784"/>
      <c r="H183" s="260"/>
      <c r="I183" s="260"/>
      <c r="J183" s="774"/>
      <c r="K183" s="786"/>
      <c r="L183" s="745"/>
    </row>
    <row r="184" spans="1:12" ht="12.75">
      <c r="A184" s="220"/>
      <c r="B184" s="58"/>
      <c r="C184" s="260"/>
      <c r="D184" s="260"/>
      <c r="E184" s="260"/>
      <c r="F184" s="260"/>
      <c r="G184" s="784"/>
      <c r="H184" s="260"/>
      <c r="I184" s="260"/>
      <c r="J184" s="774"/>
      <c r="K184" s="786"/>
      <c r="L184" s="745"/>
    </row>
    <row r="185" spans="1:12" ht="12.75">
      <c r="A185" s="220"/>
      <c r="B185" s="58"/>
      <c r="C185" s="260"/>
      <c r="D185" s="260"/>
      <c r="E185" s="260"/>
      <c r="F185" s="260"/>
      <c r="G185" s="784"/>
      <c r="H185" s="260"/>
      <c r="I185" s="260"/>
      <c r="J185" s="774"/>
      <c r="K185" s="786"/>
      <c r="L185" s="745"/>
    </row>
    <row r="186" spans="1:12" ht="12.75">
      <c r="A186" s="220"/>
      <c r="B186" s="58"/>
      <c r="C186" s="260"/>
      <c r="D186" s="260"/>
      <c r="E186" s="260"/>
      <c r="F186" s="260"/>
      <c r="G186" s="784"/>
      <c r="H186" s="260"/>
      <c r="I186" s="260"/>
      <c r="J186" s="774"/>
      <c r="K186" s="786"/>
      <c r="L186" s="745"/>
    </row>
    <row r="187" spans="1:12" ht="12.75">
      <c r="A187" s="220"/>
      <c r="B187" s="58"/>
      <c r="C187" s="260"/>
      <c r="D187" s="260"/>
      <c r="E187" s="260"/>
      <c r="F187" s="260"/>
      <c r="G187" s="784"/>
      <c r="H187" s="260"/>
      <c r="I187" s="260"/>
      <c r="J187" s="774"/>
      <c r="K187" s="786"/>
      <c r="L187" s="745"/>
    </row>
    <row r="188" spans="1:12" ht="12.75">
      <c r="A188" s="220"/>
      <c r="B188" s="58"/>
      <c r="C188" s="260"/>
      <c r="D188" s="260"/>
      <c r="E188" s="260"/>
      <c r="F188" s="260"/>
      <c r="G188" s="784"/>
      <c r="H188" s="260"/>
      <c r="I188" s="260"/>
      <c r="J188" s="774"/>
      <c r="K188" s="786"/>
      <c r="L188" s="745"/>
    </row>
    <row r="189" spans="1:12" ht="12.75">
      <c r="A189" s="220"/>
      <c r="B189" s="58"/>
      <c r="C189" s="260"/>
      <c r="D189" s="260"/>
      <c r="E189" s="260"/>
      <c r="F189" s="260"/>
      <c r="G189" s="784"/>
      <c r="H189" s="260"/>
      <c r="I189" s="260"/>
      <c r="J189" s="774"/>
      <c r="K189" s="786"/>
      <c r="L189" s="745"/>
    </row>
    <row r="190" spans="1:12" ht="12.75">
      <c r="A190" s="220"/>
      <c r="B190" s="58"/>
      <c r="C190" s="260"/>
      <c r="D190" s="260"/>
      <c r="E190" s="260"/>
      <c r="F190" s="260"/>
      <c r="G190" s="784"/>
      <c r="H190" s="260"/>
      <c r="I190" s="260"/>
      <c r="J190" s="774"/>
      <c r="K190" s="786"/>
      <c r="L190" s="745"/>
    </row>
    <row r="191" spans="1:12" ht="12.75">
      <c r="A191" s="220"/>
      <c r="B191" s="58"/>
      <c r="C191" s="260"/>
      <c r="D191" s="260"/>
      <c r="E191" s="260"/>
      <c r="F191" s="260"/>
      <c r="G191" s="784"/>
      <c r="H191" s="260"/>
      <c r="I191" s="260"/>
      <c r="J191" s="774"/>
      <c r="K191" s="786"/>
      <c r="L191" s="745"/>
    </row>
    <row r="192" spans="1:12" ht="12.75">
      <c r="A192" s="220"/>
      <c r="B192" s="58"/>
      <c r="C192" s="260"/>
      <c r="D192" s="260"/>
      <c r="E192" s="260"/>
      <c r="F192" s="260"/>
      <c r="G192" s="784"/>
      <c r="H192" s="260"/>
      <c r="I192" s="260"/>
      <c r="J192" s="774"/>
      <c r="K192" s="786"/>
      <c r="L192" s="745"/>
    </row>
    <row r="193" spans="1:12" ht="12.75">
      <c r="A193" s="220"/>
      <c r="B193" s="58"/>
      <c r="C193" s="260"/>
      <c r="D193" s="260"/>
      <c r="E193" s="260"/>
      <c r="F193" s="260"/>
      <c r="G193" s="784"/>
      <c r="H193" s="260"/>
      <c r="I193" s="260"/>
      <c r="J193" s="774"/>
      <c r="K193" s="786"/>
      <c r="L193" s="745"/>
    </row>
    <row r="194" spans="1:12" ht="12.75">
      <c r="A194" s="220"/>
      <c r="B194" s="58"/>
      <c r="C194" s="260"/>
      <c r="D194" s="260"/>
      <c r="E194" s="260"/>
      <c r="F194" s="260"/>
      <c r="G194" s="784"/>
      <c r="H194" s="260"/>
      <c r="I194" s="260"/>
      <c r="J194" s="774"/>
      <c r="K194" s="786"/>
      <c r="L194" s="745"/>
    </row>
    <row r="195" spans="1:12" ht="12.75">
      <c r="A195" s="220"/>
      <c r="B195" s="58"/>
      <c r="C195" s="260"/>
      <c r="D195" s="260"/>
      <c r="E195" s="260"/>
      <c r="F195" s="260"/>
      <c r="G195" s="784"/>
      <c r="H195" s="260"/>
      <c r="I195" s="260"/>
      <c r="J195" s="774"/>
      <c r="K195" s="786"/>
      <c r="L195" s="745"/>
    </row>
    <row r="196" spans="1:12" ht="12.75">
      <c r="A196" s="220"/>
      <c r="B196" s="58"/>
      <c r="C196" s="260"/>
      <c r="D196" s="260"/>
      <c r="E196" s="260"/>
      <c r="F196" s="260"/>
      <c r="G196" s="784"/>
      <c r="H196" s="260"/>
      <c r="I196" s="260"/>
      <c r="J196" s="774"/>
      <c r="K196" s="786"/>
      <c r="L196" s="745"/>
    </row>
    <row r="197" spans="1:12" ht="12.75">
      <c r="A197" s="220"/>
      <c r="B197" s="58"/>
      <c r="C197" s="260"/>
      <c r="D197" s="260"/>
      <c r="E197" s="260"/>
      <c r="F197" s="260"/>
      <c r="G197" s="784"/>
      <c r="H197" s="260"/>
      <c r="I197" s="260"/>
      <c r="J197" s="774"/>
      <c r="K197" s="786"/>
      <c r="L197" s="745"/>
    </row>
    <row r="198" spans="1:12" ht="12.75">
      <c r="A198" s="220"/>
      <c r="B198" s="58"/>
      <c r="C198" s="260"/>
      <c r="D198" s="260"/>
      <c r="E198" s="260"/>
      <c r="F198" s="260"/>
      <c r="G198" s="784"/>
      <c r="H198" s="260"/>
      <c r="I198" s="260"/>
      <c r="J198" s="774"/>
      <c r="K198" s="786"/>
      <c r="L198" s="745"/>
    </row>
    <row r="199" spans="1:12" ht="12.75">
      <c r="A199" s="220"/>
      <c r="B199" s="58"/>
      <c r="C199" s="260"/>
      <c r="D199" s="260"/>
      <c r="E199" s="260"/>
      <c r="F199" s="260"/>
      <c r="G199" s="784"/>
      <c r="H199" s="260"/>
      <c r="I199" s="260"/>
      <c r="J199" s="774"/>
      <c r="K199" s="786"/>
      <c r="L199" s="745"/>
    </row>
    <row r="200" spans="1:12" ht="12.75">
      <c r="A200" s="220"/>
      <c r="B200" s="58"/>
      <c r="C200" s="260"/>
      <c r="D200" s="260"/>
      <c r="E200" s="260"/>
      <c r="F200" s="260"/>
      <c r="G200" s="784"/>
      <c r="H200" s="260"/>
      <c r="I200" s="260"/>
      <c r="J200" s="774"/>
      <c r="K200" s="786"/>
      <c r="L200" s="745"/>
    </row>
    <row r="201" spans="1:12" ht="12.75">
      <c r="A201" s="220"/>
      <c r="B201" s="58"/>
      <c r="C201" s="260"/>
      <c r="D201" s="260"/>
      <c r="E201" s="260"/>
      <c r="F201" s="260"/>
      <c r="G201" s="784"/>
      <c r="H201" s="260"/>
      <c r="I201" s="260"/>
      <c r="J201" s="774"/>
      <c r="K201" s="786"/>
      <c r="L201" s="745"/>
    </row>
    <row r="202" spans="1:12" ht="12.75">
      <c r="A202" s="220"/>
      <c r="B202" s="58"/>
      <c r="C202" s="260"/>
      <c r="D202" s="260"/>
      <c r="E202" s="260"/>
      <c r="F202" s="260"/>
      <c r="G202" s="784"/>
      <c r="H202" s="260"/>
      <c r="I202" s="260"/>
      <c r="J202" s="774"/>
      <c r="K202" s="786"/>
      <c r="L202" s="745"/>
    </row>
    <row r="203" spans="1:12" ht="12.75">
      <c r="A203" s="220"/>
      <c r="B203" s="58"/>
      <c r="C203" s="260"/>
      <c r="D203" s="260"/>
      <c r="E203" s="260"/>
      <c r="F203" s="260"/>
      <c r="G203" s="784"/>
      <c r="H203" s="260"/>
      <c r="I203" s="260"/>
      <c r="J203" s="774"/>
      <c r="K203" s="786"/>
      <c r="L203" s="745"/>
    </row>
    <row r="204" spans="1:12" ht="12.75">
      <c r="A204" s="220"/>
      <c r="B204" s="58"/>
      <c r="C204" s="260"/>
      <c r="D204" s="260"/>
      <c r="E204" s="260"/>
      <c r="F204" s="260"/>
      <c r="G204" s="784"/>
      <c r="H204" s="260"/>
      <c r="I204" s="260"/>
      <c r="J204" s="774"/>
      <c r="K204" s="786"/>
      <c r="L204" s="745"/>
    </row>
    <row r="205" spans="1:12" ht="12.75">
      <c r="A205" s="220"/>
      <c r="B205" s="58"/>
      <c r="C205" s="260"/>
      <c r="D205" s="260"/>
      <c r="E205" s="260"/>
      <c r="F205" s="260"/>
      <c r="G205" s="784"/>
      <c r="H205" s="260"/>
      <c r="I205" s="260"/>
      <c r="J205" s="774"/>
      <c r="K205" s="786"/>
      <c r="L205" s="745"/>
    </row>
    <row r="206" spans="1:12" ht="12.75">
      <c r="A206" s="220"/>
      <c r="B206" s="58"/>
      <c r="C206" s="260"/>
      <c r="D206" s="260"/>
      <c r="E206" s="260"/>
      <c r="F206" s="260"/>
      <c r="G206" s="784"/>
      <c r="H206" s="260"/>
      <c r="I206" s="260"/>
      <c r="J206" s="774"/>
      <c r="K206" s="786"/>
      <c r="L206" s="745"/>
    </row>
    <row r="207" spans="1:12" ht="12.75">
      <c r="A207" s="220"/>
      <c r="B207" s="58"/>
      <c r="C207" s="260"/>
      <c r="D207" s="260"/>
      <c r="E207" s="260"/>
      <c r="F207" s="260"/>
      <c r="G207" s="784"/>
      <c r="H207" s="260"/>
      <c r="I207" s="260"/>
      <c r="J207" s="774"/>
      <c r="K207" s="786"/>
      <c r="L207" s="745"/>
    </row>
    <row r="208" spans="1:12" ht="12.75">
      <c r="A208" s="220"/>
      <c r="B208" s="58"/>
      <c r="C208" s="260"/>
      <c r="D208" s="260"/>
      <c r="E208" s="260"/>
      <c r="F208" s="260"/>
      <c r="G208" s="784"/>
      <c r="H208" s="260"/>
      <c r="I208" s="260"/>
      <c r="J208" s="774"/>
      <c r="K208" s="786"/>
      <c r="L208" s="745"/>
    </row>
    <row r="209" spans="1:12" ht="12.75">
      <c r="A209" s="220"/>
      <c r="B209" s="58"/>
      <c r="C209" s="260"/>
      <c r="D209" s="260"/>
      <c r="E209" s="260"/>
      <c r="F209" s="260"/>
      <c r="G209" s="784"/>
      <c r="H209" s="260"/>
      <c r="I209" s="260"/>
      <c r="J209" s="774"/>
      <c r="K209" s="786"/>
      <c r="L209" s="745"/>
    </row>
    <row r="210" spans="1:12" ht="12.75">
      <c r="A210" s="220"/>
      <c r="B210" s="58"/>
      <c r="C210" s="260"/>
      <c r="D210" s="260"/>
      <c r="E210" s="260"/>
      <c r="F210" s="260"/>
      <c r="G210" s="784"/>
      <c r="H210" s="260"/>
      <c r="I210" s="260"/>
      <c r="J210" s="774"/>
      <c r="K210" s="786"/>
      <c r="L210" s="745"/>
    </row>
    <row r="211" spans="1:12" ht="12.75">
      <c r="A211" s="220"/>
      <c r="B211" s="58"/>
      <c r="C211" s="260"/>
      <c r="D211" s="260"/>
      <c r="E211" s="260"/>
      <c r="F211" s="260"/>
      <c r="G211" s="784"/>
      <c r="H211" s="260"/>
      <c r="I211" s="260"/>
      <c r="J211" s="774"/>
      <c r="K211" s="786"/>
      <c r="L211" s="745"/>
    </row>
    <row r="212" spans="1:12" ht="12.75">
      <c r="A212" s="220"/>
      <c r="B212" s="58"/>
      <c r="C212" s="260"/>
      <c r="D212" s="260"/>
      <c r="E212" s="260"/>
      <c r="F212" s="260"/>
      <c r="G212" s="784"/>
      <c r="H212" s="260"/>
      <c r="I212" s="260"/>
      <c r="J212" s="774"/>
      <c r="K212" s="786"/>
      <c r="L212" s="745"/>
    </row>
    <row r="213" spans="1:12" ht="12.75">
      <c r="A213" s="220"/>
      <c r="B213" s="58"/>
      <c r="C213" s="260"/>
      <c r="D213" s="260"/>
      <c r="E213" s="260"/>
      <c r="F213" s="260"/>
      <c r="G213" s="784"/>
      <c r="H213" s="260"/>
      <c r="I213" s="260"/>
      <c r="J213" s="774"/>
      <c r="K213" s="786"/>
      <c r="L213" s="745"/>
    </row>
    <row r="214" spans="1:12" ht="12.75">
      <c r="A214" s="220"/>
      <c r="B214" s="58"/>
      <c r="C214" s="260"/>
      <c r="D214" s="260"/>
      <c r="E214" s="260"/>
      <c r="F214" s="260"/>
      <c r="G214" s="784"/>
      <c r="H214" s="260"/>
      <c r="I214" s="260"/>
      <c r="J214" s="774"/>
      <c r="K214" s="786"/>
      <c r="L214" s="745"/>
    </row>
    <row r="215" spans="1:12" ht="12.75">
      <c r="A215" s="220"/>
      <c r="B215" s="58"/>
      <c r="C215" s="260"/>
      <c r="D215" s="260"/>
      <c r="E215" s="260"/>
      <c r="F215" s="260"/>
      <c r="G215" s="784"/>
      <c r="H215" s="260"/>
      <c r="I215" s="260"/>
      <c r="J215" s="774"/>
      <c r="K215" s="786"/>
      <c r="L215" s="745"/>
    </row>
    <row r="216" spans="1:12" ht="12.75">
      <c r="A216" s="220"/>
      <c r="B216" s="58"/>
      <c r="C216" s="260"/>
      <c r="D216" s="260"/>
      <c r="E216" s="260"/>
      <c r="F216" s="260"/>
      <c r="G216" s="784"/>
      <c r="H216" s="260"/>
      <c r="I216" s="260"/>
      <c r="J216" s="774"/>
      <c r="K216" s="786"/>
      <c r="L216" s="745"/>
    </row>
    <row r="217" spans="1:12" ht="12.75">
      <c r="A217" s="220"/>
      <c r="B217" s="58"/>
      <c r="C217" s="260"/>
      <c r="D217" s="260"/>
      <c r="E217" s="260"/>
      <c r="F217" s="260"/>
      <c r="G217" s="784"/>
      <c r="H217" s="260"/>
      <c r="I217" s="260"/>
      <c r="J217" s="774"/>
      <c r="K217" s="786"/>
      <c r="L217" s="745"/>
    </row>
    <row r="218" spans="1:12" ht="12.75">
      <c r="A218" s="220"/>
      <c r="B218" s="58"/>
      <c r="C218" s="260"/>
      <c r="D218" s="260"/>
      <c r="E218" s="260"/>
      <c r="F218" s="260"/>
      <c r="G218" s="784"/>
      <c r="H218" s="260"/>
      <c r="I218" s="260"/>
      <c r="J218" s="774"/>
      <c r="K218" s="786"/>
      <c r="L218" s="745"/>
    </row>
    <row r="219" spans="1:12" ht="12.75">
      <c r="A219" s="220"/>
      <c r="C219" s="784"/>
      <c r="D219" s="784"/>
      <c r="E219" s="784"/>
      <c r="F219" s="784"/>
      <c r="G219" s="784"/>
      <c r="H219" s="784"/>
      <c r="I219" s="260"/>
      <c r="J219" s="774"/>
      <c r="K219" s="786"/>
      <c r="L219" s="745"/>
    </row>
    <row r="220" spans="1:12" ht="12.75">
      <c r="A220" s="220"/>
      <c r="C220" s="784"/>
      <c r="D220" s="784"/>
      <c r="E220" s="784"/>
      <c r="F220" s="784"/>
      <c r="G220" s="784"/>
      <c r="H220" s="784"/>
      <c r="I220" s="260"/>
      <c r="J220" s="774"/>
      <c r="K220" s="786"/>
      <c r="L220" s="745"/>
    </row>
    <row r="221" spans="1:12" ht="12.75">
      <c r="A221" s="220"/>
      <c r="C221" s="784"/>
      <c r="D221" s="784"/>
      <c r="E221" s="784"/>
      <c r="F221" s="784"/>
      <c r="G221" s="784"/>
      <c r="H221" s="784"/>
      <c r="I221" s="260"/>
      <c r="J221" s="774"/>
      <c r="K221" s="786"/>
      <c r="L221" s="745"/>
    </row>
    <row r="222" spans="1:12" ht="12.75">
      <c r="A222" s="220"/>
      <c r="C222" s="784"/>
      <c r="D222" s="784"/>
      <c r="E222" s="784"/>
      <c r="F222" s="784"/>
      <c r="G222" s="784"/>
      <c r="H222" s="784"/>
      <c r="I222" s="260"/>
      <c r="J222" s="774"/>
      <c r="K222" s="786"/>
      <c r="L222" s="745"/>
    </row>
    <row r="223" spans="1:12" ht="12.75">
      <c r="A223" s="220"/>
      <c r="C223" s="784"/>
      <c r="D223" s="784"/>
      <c r="E223" s="784"/>
      <c r="F223" s="784"/>
      <c r="G223" s="784"/>
      <c r="H223" s="784"/>
      <c r="I223" s="260"/>
      <c r="J223" s="774"/>
      <c r="K223" s="786"/>
      <c r="L223" s="745"/>
    </row>
    <row r="224" spans="1:12" ht="12.75">
      <c r="A224" s="220"/>
      <c r="C224" s="784"/>
      <c r="D224" s="784"/>
      <c r="E224" s="784"/>
      <c r="F224" s="784"/>
      <c r="G224" s="784"/>
      <c r="H224" s="784"/>
      <c r="I224" s="260"/>
      <c r="J224" s="774"/>
      <c r="K224" s="786"/>
      <c r="L224" s="745"/>
    </row>
    <row r="225" spans="1:12" ht="12.75">
      <c r="A225" s="220"/>
      <c r="C225" s="784"/>
      <c r="D225" s="784"/>
      <c r="E225" s="784"/>
      <c r="F225" s="784"/>
      <c r="G225" s="784"/>
      <c r="H225" s="784"/>
      <c r="I225" s="260"/>
      <c r="J225" s="774"/>
      <c r="K225" s="786"/>
      <c r="L225" s="745"/>
    </row>
    <row r="226" spans="1:12" ht="12.75">
      <c r="A226" s="220"/>
      <c r="C226" s="784"/>
      <c r="D226" s="784"/>
      <c r="E226" s="784"/>
      <c r="F226" s="784"/>
      <c r="G226" s="784"/>
      <c r="H226" s="784"/>
      <c r="I226" s="260"/>
      <c r="J226" s="774"/>
      <c r="K226" s="786"/>
      <c r="L226" s="745"/>
    </row>
    <row r="227" spans="1:12" ht="12.75">
      <c r="A227" s="220"/>
      <c r="C227" s="784"/>
      <c r="D227" s="784"/>
      <c r="E227" s="784"/>
      <c r="F227" s="784"/>
      <c r="G227" s="784"/>
      <c r="H227" s="784"/>
      <c r="I227" s="260"/>
      <c r="J227" s="774"/>
      <c r="K227" s="786"/>
      <c r="L227" s="745"/>
    </row>
    <row r="228" spans="1:12" ht="12.75">
      <c r="A228" s="220"/>
      <c r="C228" s="784"/>
      <c r="D228" s="784"/>
      <c r="E228" s="784"/>
      <c r="F228" s="784"/>
      <c r="G228" s="784"/>
      <c r="H228" s="784"/>
      <c r="I228" s="260"/>
      <c r="J228" s="774"/>
      <c r="K228" s="786"/>
      <c r="L228" s="745"/>
    </row>
    <row r="229" spans="1:12" ht="12.75">
      <c r="A229" s="220"/>
      <c r="C229" s="784"/>
      <c r="D229" s="784"/>
      <c r="E229" s="784"/>
      <c r="F229" s="784"/>
      <c r="G229" s="784"/>
      <c r="H229" s="784"/>
      <c r="I229" s="260"/>
      <c r="J229" s="774"/>
      <c r="K229" s="786"/>
      <c r="L229" s="745"/>
    </row>
    <row r="230" spans="1:12" ht="12.75">
      <c r="A230" s="220"/>
      <c r="C230" s="784"/>
      <c r="D230" s="784"/>
      <c r="E230" s="784"/>
      <c r="F230" s="784"/>
      <c r="G230" s="784"/>
      <c r="H230" s="784"/>
      <c r="I230" s="260"/>
      <c r="J230" s="774"/>
      <c r="K230" s="786"/>
      <c r="L230" s="745"/>
    </row>
    <row r="231" spans="1:12" ht="12.75">
      <c r="A231" s="220"/>
      <c r="C231" s="784"/>
      <c r="D231" s="784"/>
      <c r="E231" s="784"/>
      <c r="F231" s="784"/>
      <c r="G231" s="784"/>
      <c r="H231" s="784"/>
      <c r="I231" s="260"/>
      <c r="J231" s="774"/>
      <c r="K231" s="786"/>
      <c r="L231" s="745"/>
    </row>
    <row r="232" spans="1:12" ht="12.75">
      <c r="A232" s="220"/>
      <c r="C232" s="784"/>
      <c r="D232" s="784"/>
      <c r="E232" s="784"/>
      <c r="F232" s="784"/>
      <c r="G232" s="784"/>
      <c r="H232" s="784"/>
      <c r="I232" s="260"/>
      <c r="J232" s="774"/>
      <c r="K232" s="786"/>
      <c r="L232" s="745"/>
    </row>
    <row r="233" spans="1:12" ht="12.75">
      <c r="A233" s="220"/>
      <c r="C233" s="784"/>
      <c r="D233" s="784"/>
      <c r="E233" s="784"/>
      <c r="F233" s="784"/>
      <c r="G233" s="784"/>
      <c r="H233" s="784"/>
      <c r="I233" s="260"/>
      <c r="J233" s="774"/>
      <c r="K233" s="786"/>
      <c r="L233" s="745"/>
    </row>
    <row r="234" spans="1:12" ht="12.75">
      <c r="A234" s="220"/>
      <c r="C234" s="784"/>
      <c r="D234" s="784"/>
      <c r="E234" s="784"/>
      <c r="F234" s="784"/>
      <c r="G234" s="784"/>
      <c r="H234" s="784"/>
      <c r="I234" s="260"/>
      <c r="J234" s="774"/>
      <c r="K234" s="786"/>
      <c r="L234" s="745"/>
    </row>
    <row r="235" spans="1:12" ht="12.75">
      <c r="A235" s="220"/>
      <c r="C235" s="784"/>
      <c r="D235" s="784"/>
      <c r="E235" s="784"/>
      <c r="F235" s="784"/>
      <c r="G235" s="784"/>
      <c r="H235" s="784"/>
      <c r="I235" s="260"/>
      <c r="J235" s="774"/>
      <c r="K235" s="786"/>
      <c r="L235" s="745"/>
    </row>
    <row r="236" spans="1:12" ht="12.75">
      <c r="A236" s="220"/>
      <c r="C236" s="784"/>
      <c r="D236" s="784"/>
      <c r="E236" s="784"/>
      <c r="F236" s="784"/>
      <c r="G236" s="784"/>
      <c r="H236" s="784"/>
      <c r="I236" s="260"/>
      <c r="J236" s="774"/>
      <c r="K236" s="786"/>
      <c r="L236" s="745"/>
    </row>
    <row r="237" spans="1:12" ht="12.75">
      <c r="A237" s="220"/>
      <c r="C237" s="784"/>
      <c r="D237" s="784"/>
      <c r="E237" s="784"/>
      <c r="F237" s="784"/>
      <c r="G237" s="784"/>
      <c r="H237" s="784"/>
      <c r="I237" s="260"/>
      <c r="J237" s="774"/>
      <c r="K237" s="786"/>
      <c r="L237" s="745"/>
    </row>
    <row r="238" spans="1:12" ht="12.75">
      <c r="A238" s="220"/>
      <c r="C238" s="784"/>
      <c r="D238" s="784"/>
      <c r="E238" s="784"/>
      <c r="F238" s="784"/>
      <c r="G238" s="784"/>
      <c r="H238" s="784"/>
      <c r="I238" s="260"/>
      <c r="J238" s="774"/>
      <c r="K238" s="786"/>
      <c r="L238" s="745"/>
    </row>
    <row r="239" spans="1:12" ht="12.75">
      <c r="A239" s="730"/>
      <c r="L239" s="745"/>
    </row>
    <row r="240" spans="1:12" ht="12.75">
      <c r="A240" s="730"/>
      <c r="L240" s="745"/>
    </row>
    <row r="241" spans="1:12" ht="12.75">
      <c r="A241" s="730"/>
      <c r="L241" s="745"/>
    </row>
    <row r="242" spans="1:12" ht="12.75">
      <c r="A242" s="730"/>
      <c r="L242" s="745"/>
    </row>
    <row r="243" spans="1:12" ht="12.75">
      <c r="A243" s="730"/>
      <c r="L243" s="745"/>
    </row>
    <row r="244" spans="1:12" ht="12.75">
      <c r="A244" s="730"/>
      <c r="L244" s="745"/>
    </row>
    <row r="245" spans="1:12" ht="12.75">
      <c r="A245" s="730"/>
      <c r="L245" s="745"/>
    </row>
    <row r="246" spans="1:12" ht="12.75">
      <c r="A246" s="730"/>
      <c r="L246" s="745"/>
    </row>
    <row r="247" spans="1:12" ht="12.75">
      <c r="A247" s="730"/>
      <c r="L247" s="745"/>
    </row>
    <row r="248" spans="1:12" ht="12.75">
      <c r="A248" s="730"/>
      <c r="L248" s="745"/>
    </row>
    <row r="249" spans="1:12" ht="12.75">
      <c r="A249" s="730"/>
      <c r="L249" s="745"/>
    </row>
    <row r="250" spans="1:12" ht="12.75">
      <c r="A250" s="730"/>
      <c r="L250" s="745"/>
    </row>
    <row r="251" spans="1:12" ht="12.75">
      <c r="A251" s="730"/>
      <c r="L251" s="745"/>
    </row>
    <row r="252" spans="1:12" ht="12.75">
      <c r="A252" s="730"/>
      <c r="L252" s="745"/>
    </row>
    <row r="253" spans="1:12" ht="12.75">
      <c r="A253" s="730"/>
      <c r="L253" s="745"/>
    </row>
    <row r="254" spans="1:12" ht="12.75">
      <c r="A254" s="730"/>
      <c r="L254" s="745"/>
    </row>
    <row r="255" spans="1:12" ht="12.75">
      <c r="A255" s="730"/>
      <c r="L255" s="745"/>
    </row>
    <row r="256" spans="1:12" ht="12.75">
      <c r="A256" s="730"/>
      <c r="L256" s="745"/>
    </row>
    <row r="257" spans="1:12" ht="12.75">
      <c r="A257" s="730"/>
      <c r="L257" s="745"/>
    </row>
    <row r="258" spans="1:12" ht="12.75">
      <c r="A258" s="730"/>
      <c r="L258" s="745"/>
    </row>
    <row r="259" spans="1:12" ht="12.75">
      <c r="A259" s="730"/>
      <c r="L259" s="745"/>
    </row>
    <row r="260" spans="1:12" ht="12.75">
      <c r="A260" s="730"/>
      <c r="L260" s="745"/>
    </row>
    <row r="261" spans="1:12" ht="12.75">
      <c r="A261" s="730"/>
      <c r="L261" s="745"/>
    </row>
    <row r="262" spans="1:12" ht="12.75">
      <c r="A262" s="730"/>
      <c r="L262" s="745"/>
    </row>
    <row r="263" spans="1:12" ht="12.75">
      <c r="A263" s="730"/>
      <c r="L263" s="745"/>
    </row>
    <row r="264" spans="1:12" ht="12.75">
      <c r="A264" s="730"/>
      <c r="L264" s="745"/>
    </row>
    <row r="265" spans="1:12" ht="12.75">
      <c r="A265" s="730"/>
      <c r="L265" s="745"/>
    </row>
    <row r="266" spans="1:12" ht="12.75">
      <c r="A266" s="730"/>
      <c r="L266" s="745"/>
    </row>
    <row r="267" spans="1:12" ht="12.75">
      <c r="A267" s="730"/>
      <c r="L267" s="745"/>
    </row>
    <row r="268" spans="1:12" ht="12.75">
      <c r="A268" s="730"/>
      <c r="L268" s="745"/>
    </row>
    <row r="269" spans="1:12" ht="12.75">
      <c r="A269" s="730"/>
      <c r="L269" s="745"/>
    </row>
    <row r="270" spans="1:12" ht="12.75">
      <c r="A270" s="730"/>
      <c r="L270" s="745"/>
    </row>
    <row r="271" spans="1:12" ht="12.75">
      <c r="A271" s="730"/>
      <c r="L271" s="745"/>
    </row>
    <row r="272" spans="1:12" ht="12.75">
      <c r="A272" s="730"/>
      <c r="L272" s="745"/>
    </row>
    <row r="273" spans="1:12" ht="12.75">
      <c r="A273" s="730"/>
      <c r="L273" s="745"/>
    </row>
    <row r="274" spans="1:12" ht="12.75">
      <c r="A274" s="730"/>
      <c r="L274" s="745"/>
    </row>
    <row r="275" spans="1:12" ht="12.75">
      <c r="A275" s="730"/>
      <c r="L275" s="745"/>
    </row>
    <row r="276" spans="1:12" ht="12.75">
      <c r="A276" s="730"/>
      <c r="L276" s="745"/>
    </row>
    <row r="277" spans="1:12" ht="12.75">
      <c r="A277" s="730"/>
      <c r="L277" s="745"/>
    </row>
    <row r="278" spans="1:12" ht="12.75">
      <c r="A278" s="730"/>
      <c r="L278" s="745"/>
    </row>
    <row r="279" spans="1:12" ht="12.75">
      <c r="A279" s="730"/>
      <c r="L279" s="745"/>
    </row>
    <row r="280" spans="1:12" ht="12.75">
      <c r="A280" s="730"/>
      <c r="L280" s="745"/>
    </row>
    <row r="281" spans="1:12" ht="12.75">
      <c r="A281" s="730"/>
      <c r="L281" s="745"/>
    </row>
    <row r="282" spans="1:12" ht="12.75">
      <c r="A282" s="730"/>
      <c r="L282" s="745"/>
    </row>
    <row r="283" spans="1:12" ht="12.75">
      <c r="A283" s="730"/>
      <c r="L283" s="745"/>
    </row>
    <row r="284" spans="1:12" ht="12.75">
      <c r="A284" s="730"/>
      <c r="L284" s="745"/>
    </row>
    <row r="285" spans="1:12" ht="12.75">
      <c r="A285" s="730"/>
      <c r="L285" s="745"/>
    </row>
    <row r="286" spans="1:12" ht="12.75">
      <c r="A286" s="730"/>
      <c r="L286" s="745"/>
    </row>
    <row r="287" spans="1:12" ht="12.75">
      <c r="A287" s="730"/>
      <c r="L287" s="745"/>
    </row>
    <row r="288" spans="1:12" ht="12.75">
      <c r="A288" s="730"/>
      <c r="L288" s="745"/>
    </row>
    <row r="289" spans="1:12" ht="12.75">
      <c r="A289" s="730"/>
      <c r="L289" s="745"/>
    </row>
    <row r="290" spans="1:12" ht="12.75">
      <c r="A290" s="730"/>
      <c r="L290" s="745"/>
    </row>
    <row r="291" spans="1:12" ht="12.75">
      <c r="A291" s="730"/>
      <c r="L291" s="745"/>
    </row>
    <row r="292" spans="1:12" ht="12.75">
      <c r="A292" s="730"/>
      <c r="L292" s="745"/>
    </row>
    <row r="293" spans="1:12" ht="12.75">
      <c r="A293" s="730"/>
      <c r="L293" s="745"/>
    </row>
    <row r="294" spans="1:12" ht="12.75">
      <c r="A294" s="730"/>
      <c r="L294" s="745"/>
    </row>
    <row r="295" spans="1:12" ht="12.75">
      <c r="A295" s="730"/>
      <c r="L295" s="745"/>
    </row>
    <row r="296" spans="1:12" ht="12.75">
      <c r="A296" s="730"/>
      <c r="L296" s="745"/>
    </row>
  </sheetData>
  <mergeCells count="29">
    <mergeCell ref="B6:I6"/>
    <mergeCell ref="B7:I7"/>
    <mergeCell ref="B8:K8"/>
    <mergeCell ref="B9:K9"/>
    <mergeCell ref="B71:B73"/>
    <mergeCell ref="B141:K141"/>
    <mergeCell ref="B143:B144"/>
    <mergeCell ref="B11:B12"/>
    <mergeCell ref="B25:B26"/>
    <mergeCell ref="E163:I163"/>
    <mergeCell ref="E164:I164"/>
    <mergeCell ref="B145:B146"/>
    <mergeCell ref="B150:B151"/>
    <mergeCell ref="B152:B153"/>
    <mergeCell ref="B154:B156"/>
    <mergeCell ref="B158:K158"/>
    <mergeCell ref="B159:K159"/>
    <mergeCell ref="E160:J160"/>
    <mergeCell ref="E162:I162"/>
    <mergeCell ref="C168:J168"/>
    <mergeCell ref="C169:G169"/>
    <mergeCell ref="B43:B48"/>
    <mergeCell ref="B74:B75"/>
    <mergeCell ref="B76:B94"/>
    <mergeCell ref="C166:E166"/>
    <mergeCell ref="H166:K166"/>
    <mergeCell ref="C167:E167"/>
    <mergeCell ref="H167:K167"/>
    <mergeCell ref="C165:J16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5" scale="65" r:id="rId4"/>
  <drawing r:id="rId3"/>
  <legacyDrawing r:id="rId2"/>
  <oleObjects>
    <oleObject progId="" shapeId="416884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carpecg</dc:creator>
  <cp:keywords/>
  <dc:description/>
  <cp:lastModifiedBy>reyesmv</cp:lastModifiedBy>
  <cp:lastPrinted>2011-02-28T03:01:49Z</cp:lastPrinted>
  <dcterms:created xsi:type="dcterms:W3CDTF">2011-02-24T10:44:24Z</dcterms:created>
  <dcterms:modified xsi:type="dcterms:W3CDTF">2011-02-28T06:05:27Z</dcterms:modified>
  <cp:category/>
  <cp:version/>
  <cp:contentType/>
  <cp:contentStatus/>
</cp:coreProperties>
</file>